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460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<sst xmlns="http://schemas.openxmlformats.org/spreadsheetml/2006/main" count="99" uniqueCount="46">
  <si>
    <t>City</t>
  </si>
  <si>
    <t>Population by Metropolitan Area</t>
  </si>
  <si>
    <t>Class</t>
  </si>
  <si>
    <t>Internet download/upload speed (MB/S)</t>
  </si>
  <si>
    <t>Internet download/upload speed (MB/S) STANDARD</t>
  </si>
  <si>
    <t>Availability of fibre internet</t>
  </si>
  <si>
    <t>Availability of fibre internet STANDARD</t>
  </si>
  <si>
    <t>Digital Market Size (millions of $)</t>
  </si>
  <si>
    <t>Digital Market Size (millions of $) STANDARD</t>
  </si>
  <si>
    <t>Access to ICT employees (per working pop.)</t>
  </si>
  <si>
    <t>Access to ICT employees (per working pop.) STANDARD</t>
  </si>
  <si>
    <t>Media</t>
  </si>
  <si>
    <t>Dev. St.</t>
  </si>
  <si>
    <t>CV</t>
  </si>
  <si>
    <t>MPI smart ICT</t>
  </si>
  <si>
    <t>Rank smart ICT</t>
  </si>
  <si>
    <t>Copenhagen</t>
  </si>
  <si>
    <t>Helsinki</t>
  </si>
  <si>
    <t>Stockholm</t>
  </si>
  <si>
    <t>Munich</t>
  </si>
  <si>
    <t>Gothenburg</t>
  </si>
  <si>
    <t>Vienna</t>
  </si>
  <si>
    <t>Amsterdam</t>
  </si>
  <si>
    <t>Glasgow</t>
  </si>
  <si>
    <t>Birmingham</t>
  </si>
  <si>
    <t>Stuttgart</t>
  </si>
  <si>
    <t>Cologne</t>
  </si>
  <si>
    <t>Manchester</t>
  </si>
  <si>
    <t>Frankfurt</t>
  </si>
  <si>
    <t>Lyon</t>
  </si>
  <si>
    <t>Lille</t>
  </si>
  <si>
    <t>Hamburg</t>
  </si>
  <si>
    <t>Valencia</t>
  </si>
  <si>
    <t>Lisbon</t>
  </si>
  <si>
    <t>Dublin</t>
  </si>
  <si>
    <t>Prague</t>
  </si>
  <si>
    <t>Budapest</t>
  </si>
  <si>
    <t>Warsaw</t>
  </si>
  <si>
    <t>Sofia</t>
  </si>
  <si>
    <t>Turin</t>
  </si>
  <si>
    <t>Brussels</t>
  </si>
  <si>
    <t>Bucharest</t>
  </si>
  <si>
    <t>Athens</t>
  </si>
  <si>
    <t>Min</t>
  </si>
  <si>
    <t>Max</t>
  </si>
  <si>
    <t>Correlazione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</si>
</sst>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b/>
      <sz val="11"/>
      <color theme="9" tint="-0.4999699890613556"/>
      <name val="Calibri"/>
      <family val="2"/>
    </font>
    <font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wrapText="1"/>
    </xf>
    <xf numFmtId="2" fontId="44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2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MPI smart ICT/Population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125"/>
          <c:w val="0.98075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Foglio1!$B$74</c:f>
              <c:strCache>
                <c:ptCount val="1"/>
                <c:pt idx="0">
                  <c:v>MPI smart 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Foglio1!$A$75:$A$101</c:f>
              <c:numCache/>
            </c:numRef>
          </c:xVal>
          <c:yVal>
            <c:numRef>
              <c:f>Foglio1!$B$75:$B$101</c:f>
              <c:numCache/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73378"/>
        <c:crosses val="autoZero"/>
        <c:crossBetween val="midCat"/>
        <c:dispUnits/>
      </c:val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686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74</xdr:row>
      <xdr:rowOff>161925</xdr:rowOff>
    </xdr:from>
    <xdr:to>
      <xdr:col>13</xdr:col>
      <xdr:colOff>209550</xdr:colOff>
      <xdr:row>93</xdr:row>
      <xdr:rowOff>171450</xdr:rowOff>
    </xdr:to>
    <xdr:graphicFrame>
      <xdr:nvGraphicFramePr>
        <xdr:cNvPr id="1" name="Grafico 1"/>
        <xdr:cNvGraphicFramePr/>
      </xdr:nvGraphicFramePr>
      <xdr:xfrm>
        <a:off x="4114800" y="16544925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O78" sqref="O78"/>
    </sheetView>
  </sheetViews>
  <sheetFormatPr defaultColWidth="9.140625" defaultRowHeight="15"/>
  <cols>
    <col min="1" max="1" width="17.140625" style="0" customWidth="1"/>
    <col min="2" max="2" width="14.00390625" style="0" customWidth="1"/>
    <col min="3" max="3" width="5.421875" style="11" bestFit="1" customWidth="1"/>
    <col min="4" max="4" width="15.00390625" style="0" bestFit="1" customWidth="1"/>
    <col min="5" max="5" width="12.28125" style="0" customWidth="1"/>
    <col min="6" max="7" width="11.7109375" style="0" bestFit="1" customWidth="1"/>
    <col min="8" max="8" width="14.8515625" style="0" bestFit="1" customWidth="1"/>
    <col min="9" max="9" width="11.7109375" style="0" bestFit="1" customWidth="1"/>
    <col min="10" max="10" width="9.7109375" style="0" bestFit="1" customWidth="1"/>
    <col min="11" max="12" width="11.57421875" style="0" bestFit="1" customWidth="1"/>
    <col min="13" max="13" width="10.57421875" style="0" bestFit="1" customWidth="1"/>
    <col min="14" max="14" width="9.57421875" style="0" bestFit="1" customWidth="1"/>
    <col min="15" max="15" width="11.57421875" style="0" bestFit="1" customWidth="1"/>
  </cols>
  <sheetData>
    <row r="1" spans="1:16" ht="105">
      <c r="A1" s="1" t="s">
        <v>0</v>
      </c>
      <c r="B1" s="2" t="s">
        <v>1</v>
      </c>
      <c r="C1" s="10" t="s">
        <v>2</v>
      </c>
      <c r="D1" s="3" t="s">
        <v>3</v>
      </c>
      <c r="E1" s="8" t="s">
        <v>4</v>
      </c>
      <c r="F1" s="3" t="s">
        <v>5</v>
      </c>
      <c r="G1" s="8" t="s">
        <v>6</v>
      </c>
      <c r="H1" s="3" t="s">
        <v>7</v>
      </c>
      <c r="I1" s="8" t="s">
        <v>8</v>
      </c>
      <c r="J1" s="3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ht="15">
      <c r="A2" s="4" t="s">
        <v>16</v>
      </c>
      <c r="B2" s="4">
        <v>1970076</v>
      </c>
      <c r="C2" s="9">
        <v>2</v>
      </c>
      <c r="D2" s="4">
        <v>49.41520245</v>
      </c>
      <c r="E2" s="9">
        <f aca="true" t="shared" si="0" ref="E2:E28">100+(D2-$D$30)*10/$D$31</f>
        <v>108.0850531164574</v>
      </c>
      <c r="F2" s="4">
        <v>214.81740382986</v>
      </c>
      <c r="G2" s="9">
        <f aca="true" t="shared" si="1" ref="G2:G28">100+(F2-$F$30)*10/$F$31</f>
        <v>113.41612169520295</v>
      </c>
      <c r="H2" s="4">
        <v>8617.398</v>
      </c>
      <c r="I2" s="9">
        <f aca="true" t="shared" si="2" ref="I2:I28">100+(H2-$H$30)*10/$H$31</f>
        <v>92.06488273327592</v>
      </c>
      <c r="J2" s="4">
        <v>0.07045582442</v>
      </c>
      <c r="K2" s="9">
        <f aca="true" t="shared" si="3" ref="K2:K28">100+(J2-$J$30)*10/$J$31</f>
        <v>115.50014908797611</v>
      </c>
      <c r="L2" s="9">
        <f aca="true" t="shared" si="4" ref="L2:L28">AVERAGE(E2,G2,I2,K2)</f>
        <v>107.2665516582281</v>
      </c>
      <c r="M2" s="9">
        <f aca="true" t="shared" si="5" ref="M2:M28">STDEVPA(E2,G2,I2,K2)</f>
        <v>9.183817575167094</v>
      </c>
      <c r="N2" s="9">
        <f aca="true" t="shared" si="6" ref="N2:N28">M2/L2</f>
        <v>0.08561678764903813</v>
      </c>
      <c r="O2" s="9">
        <f aca="true" t="shared" si="7" ref="O2:O28">L2-(M2*N2)</f>
        <v>106.4802626990875</v>
      </c>
      <c r="P2" s="9">
        <f aca="true" t="shared" si="8" ref="P2:P28">RANK(O2,$O$2:$O$28)</f>
        <v>3</v>
      </c>
    </row>
    <row r="3" spans="1:16" ht="15">
      <c r="A3" s="5" t="s">
        <v>17</v>
      </c>
      <c r="B3" s="4">
        <v>1603388</v>
      </c>
      <c r="C3" s="9">
        <v>2</v>
      </c>
      <c r="D3" s="4">
        <v>36.23530743</v>
      </c>
      <c r="E3" s="9">
        <f t="shared" si="0"/>
        <v>99.80345144969652</v>
      </c>
      <c r="F3" s="4">
        <v>153.41040462428</v>
      </c>
      <c r="G3" s="9">
        <f t="shared" si="1"/>
        <v>107.30820830832472</v>
      </c>
      <c r="H3" s="4">
        <v>7023.534</v>
      </c>
      <c r="I3" s="9">
        <f t="shared" si="2"/>
        <v>91.6828240004506</v>
      </c>
      <c r="J3" s="4">
        <v>0.0769033252</v>
      </c>
      <c r="K3" s="9">
        <f t="shared" si="3"/>
        <v>119.41715536500439</v>
      </c>
      <c r="L3" s="9">
        <f t="shared" si="4"/>
        <v>104.55290978086904</v>
      </c>
      <c r="M3" s="9">
        <f t="shared" si="5"/>
        <v>10.2070310227284</v>
      </c>
      <c r="N3" s="9">
        <f t="shared" si="6"/>
        <v>0.09762550888465152</v>
      </c>
      <c r="O3" s="9">
        <f t="shared" si="7"/>
        <v>103.55644318307375</v>
      </c>
      <c r="P3" s="9">
        <f t="shared" si="8"/>
        <v>4</v>
      </c>
    </row>
    <row r="4" spans="1:16" ht="15">
      <c r="A4" s="5" t="s">
        <v>18</v>
      </c>
      <c r="B4" s="4">
        <v>2198044</v>
      </c>
      <c r="C4" s="9">
        <v>2</v>
      </c>
      <c r="D4" s="4">
        <v>71.8489199</v>
      </c>
      <c r="E4" s="9">
        <f t="shared" si="0"/>
        <v>122.18130437973662</v>
      </c>
      <c r="F4" s="4">
        <v>312.52281687687</v>
      </c>
      <c r="G4" s="9">
        <f t="shared" si="1"/>
        <v>123.13449595287341</v>
      </c>
      <c r="H4" s="4">
        <v>12266.82</v>
      </c>
      <c r="I4" s="9">
        <f t="shared" si="2"/>
        <v>92.93967101186485</v>
      </c>
      <c r="J4" s="4">
        <v>0.07819947043</v>
      </c>
      <c r="K4" s="9">
        <f t="shared" si="3"/>
        <v>120.20459365700103</v>
      </c>
      <c r="L4" s="9">
        <f t="shared" si="4"/>
        <v>114.61501625036897</v>
      </c>
      <c r="M4" s="9">
        <f t="shared" si="5"/>
        <v>12.558803856767893</v>
      </c>
      <c r="N4" s="9">
        <f t="shared" si="6"/>
        <v>0.10957380863022356</v>
      </c>
      <c r="O4" s="9">
        <f t="shared" si="7"/>
        <v>113.23890027994297</v>
      </c>
      <c r="P4" s="9">
        <f t="shared" si="8"/>
        <v>1</v>
      </c>
    </row>
    <row r="5" spans="1:16" ht="15">
      <c r="A5" s="5" t="s">
        <v>19</v>
      </c>
      <c r="B5" s="4">
        <v>2804001</v>
      </c>
      <c r="C5" s="9">
        <v>2</v>
      </c>
      <c r="D5" s="4">
        <v>22.55194468</v>
      </c>
      <c r="E5" s="9">
        <f t="shared" si="0"/>
        <v>91.20549527589283</v>
      </c>
      <c r="F5" s="4">
        <v>8.68052057941</v>
      </c>
      <c r="G5" s="9">
        <f t="shared" si="1"/>
        <v>92.9124943396365</v>
      </c>
      <c r="H5" s="4">
        <v>93415.72</v>
      </c>
      <c r="I5" s="9">
        <f t="shared" si="2"/>
        <v>112.39154764887334</v>
      </c>
      <c r="J5" s="4">
        <v>0.05218976555</v>
      </c>
      <c r="K5" s="9">
        <f t="shared" si="3"/>
        <v>104.40309463358986</v>
      </c>
      <c r="L5" s="9">
        <f t="shared" si="4"/>
        <v>100.22815797449812</v>
      </c>
      <c r="M5" s="9">
        <f t="shared" si="5"/>
        <v>8.664662732463478</v>
      </c>
      <c r="N5" s="9">
        <f t="shared" si="6"/>
        <v>0.08644938615621471</v>
      </c>
      <c r="O5" s="9">
        <f t="shared" si="7"/>
        <v>99.47910320002602</v>
      </c>
      <c r="P5" s="9">
        <f t="shared" si="8"/>
        <v>11</v>
      </c>
    </row>
    <row r="6" spans="1:16" ht="15">
      <c r="A6" s="5" t="s">
        <v>20</v>
      </c>
      <c r="B6" s="4">
        <v>1632012</v>
      </c>
      <c r="C6" s="9">
        <v>2</v>
      </c>
      <c r="D6" s="4">
        <v>51.1421245</v>
      </c>
      <c r="E6" s="9">
        <f t="shared" si="0"/>
        <v>109.17016650362352</v>
      </c>
      <c r="F6" s="4">
        <v>312.52281687687</v>
      </c>
      <c r="G6" s="9">
        <f t="shared" si="1"/>
        <v>123.13449595287341</v>
      </c>
      <c r="H6" s="4">
        <v>12266.82</v>
      </c>
      <c r="I6" s="9">
        <f t="shared" si="2"/>
        <v>92.93967101186485</v>
      </c>
      <c r="J6" s="4">
        <v>0.02931837426</v>
      </c>
      <c r="K6" s="9">
        <f t="shared" si="3"/>
        <v>90.5081939109412</v>
      </c>
      <c r="L6" s="9">
        <f t="shared" si="4"/>
        <v>103.93813184482575</v>
      </c>
      <c r="M6" s="9">
        <f t="shared" si="5"/>
        <v>13.202309980092146</v>
      </c>
      <c r="N6" s="9">
        <f t="shared" si="6"/>
        <v>0.12702085120985734</v>
      </c>
      <c r="O6" s="9">
        <f t="shared" si="7"/>
        <v>102.26116319321805</v>
      </c>
      <c r="P6" s="9">
        <f t="shared" si="8"/>
        <v>6</v>
      </c>
    </row>
    <row r="7" spans="1:16" ht="15">
      <c r="A7" s="4" t="s">
        <v>21</v>
      </c>
      <c r="B7" s="4">
        <v>2717459</v>
      </c>
      <c r="C7" s="9">
        <v>2</v>
      </c>
      <c r="D7" s="4">
        <v>32.55174735</v>
      </c>
      <c r="E7" s="9">
        <f t="shared" si="0"/>
        <v>97.48888238432458</v>
      </c>
      <c r="F7" s="4">
        <v>11.43782177167</v>
      </c>
      <c r="G7" s="9">
        <f t="shared" si="1"/>
        <v>93.1867522757307</v>
      </c>
      <c r="H7" s="4">
        <v>7209.903</v>
      </c>
      <c r="I7" s="9">
        <f t="shared" si="2"/>
        <v>91.72749776432124</v>
      </c>
      <c r="J7" s="4">
        <v>0.04210392419</v>
      </c>
      <c r="K7" s="9">
        <f t="shared" si="3"/>
        <v>98.27571206098452</v>
      </c>
      <c r="L7" s="9">
        <f t="shared" si="4"/>
        <v>95.16971112134026</v>
      </c>
      <c r="M7" s="9">
        <f t="shared" si="5"/>
        <v>2.775191694403499</v>
      </c>
      <c r="N7" s="9">
        <f t="shared" si="6"/>
        <v>0.029160450963911854</v>
      </c>
      <c r="O7" s="9">
        <f t="shared" si="7"/>
        <v>95.08878528002015</v>
      </c>
      <c r="P7" s="9">
        <f t="shared" si="8"/>
        <v>24</v>
      </c>
    </row>
    <row r="8" spans="1:16" ht="15">
      <c r="A8" s="4" t="s">
        <v>22</v>
      </c>
      <c r="B8" s="4">
        <v>2683130</v>
      </c>
      <c r="C8" s="9">
        <v>2</v>
      </c>
      <c r="D8" s="4">
        <v>41.3582024</v>
      </c>
      <c r="E8" s="9">
        <f t="shared" si="0"/>
        <v>103.02242819099935</v>
      </c>
      <c r="F8" s="4">
        <v>89.40563031628</v>
      </c>
      <c r="G8" s="9">
        <f t="shared" si="1"/>
        <v>100.94190441988412</v>
      </c>
      <c r="H8" s="4">
        <v>14192.347</v>
      </c>
      <c r="I8" s="9">
        <f t="shared" si="2"/>
        <v>93.40123134928444</v>
      </c>
      <c r="J8" s="4">
        <v>0.04264799491</v>
      </c>
      <c r="K8" s="9">
        <f t="shared" si="3"/>
        <v>98.60624764339157</v>
      </c>
      <c r="L8" s="9">
        <f t="shared" si="4"/>
        <v>98.99295290088988</v>
      </c>
      <c r="M8" s="9">
        <f t="shared" si="5"/>
        <v>3.5865015685155606</v>
      </c>
      <c r="N8" s="9">
        <f t="shared" si="6"/>
        <v>0.036229867514976616</v>
      </c>
      <c r="O8" s="9">
        <f t="shared" si="7"/>
        <v>98.8630144242203</v>
      </c>
      <c r="P8" s="9">
        <f t="shared" si="8"/>
        <v>14</v>
      </c>
    </row>
    <row r="9" spans="1:16" ht="15">
      <c r="A9" s="4" t="s">
        <v>23</v>
      </c>
      <c r="B9" s="4">
        <v>1821971</v>
      </c>
      <c r="C9" s="9">
        <v>2</v>
      </c>
      <c r="D9" s="4">
        <v>31.96453333</v>
      </c>
      <c r="E9" s="9">
        <f t="shared" si="0"/>
        <v>97.11990580299386</v>
      </c>
      <c r="F9" s="4">
        <v>0.39128084004</v>
      </c>
      <c r="G9" s="9">
        <f t="shared" si="1"/>
        <v>92.08799617124953</v>
      </c>
      <c r="H9" s="4">
        <v>110237.567</v>
      </c>
      <c r="I9" s="9">
        <f t="shared" si="2"/>
        <v>116.42384497700264</v>
      </c>
      <c r="J9" s="4">
        <v>0.02481121899</v>
      </c>
      <c r="K9" s="9">
        <f t="shared" si="3"/>
        <v>87.76999253857456</v>
      </c>
      <c r="L9" s="9">
        <f t="shared" si="4"/>
        <v>98.35043487245515</v>
      </c>
      <c r="M9" s="9">
        <f t="shared" si="5"/>
        <v>10.946760400512096</v>
      </c>
      <c r="N9" s="9">
        <f t="shared" si="6"/>
        <v>0.11130362986913378</v>
      </c>
      <c r="O9" s="9">
        <f t="shared" si="7"/>
        <v>97.13202070457046</v>
      </c>
      <c r="P9" s="9">
        <f t="shared" si="8"/>
        <v>17</v>
      </c>
    </row>
    <row r="10" spans="1:16" ht="15">
      <c r="A10" s="4" t="s">
        <v>24</v>
      </c>
      <c r="B10" s="4">
        <v>2481387</v>
      </c>
      <c r="C10" s="9">
        <v>2</v>
      </c>
      <c r="D10" s="4">
        <v>23.47814207</v>
      </c>
      <c r="E10" s="9">
        <f t="shared" si="0"/>
        <v>91.78747243406701</v>
      </c>
      <c r="F10" s="4">
        <v>0.39128084004</v>
      </c>
      <c r="G10" s="9">
        <f t="shared" si="1"/>
        <v>92.08799617124953</v>
      </c>
      <c r="H10" s="4">
        <v>110237.567</v>
      </c>
      <c r="I10" s="9">
        <f t="shared" si="2"/>
        <v>116.42384497700264</v>
      </c>
      <c r="J10" s="4">
        <v>0.02617438031</v>
      </c>
      <c r="K10" s="9">
        <f t="shared" si="3"/>
        <v>88.59814465971972</v>
      </c>
      <c r="L10" s="9">
        <f t="shared" si="4"/>
        <v>97.22436456050973</v>
      </c>
      <c r="M10" s="9">
        <f t="shared" si="5"/>
        <v>11.16886066553839</v>
      </c>
      <c r="N10" s="9">
        <f t="shared" si="6"/>
        <v>0.1148771783289692</v>
      </c>
      <c r="O10" s="9">
        <f t="shared" si="7"/>
        <v>95.94131736210326</v>
      </c>
      <c r="P10" s="9">
        <f t="shared" si="8"/>
        <v>21</v>
      </c>
    </row>
    <row r="11" spans="1:16" ht="15">
      <c r="A11" s="5" t="s">
        <v>25</v>
      </c>
      <c r="B11" s="4">
        <v>2694009</v>
      </c>
      <c r="C11" s="9">
        <v>2</v>
      </c>
      <c r="D11" s="4">
        <v>24.0251631</v>
      </c>
      <c r="E11" s="9">
        <f t="shared" si="0"/>
        <v>92.13119370551317</v>
      </c>
      <c r="F11" s="4">
        <v>8.68052057941</v>
      </c>
      <c r="G11" s="9">
        <f t="shared" si="1"/>
        <v>92.9124943396365</v>
      </c>
      <c r="H11" s="4">
        <v>93415.72</v>
      </c>
      <c r="I11" s="9">
        <f t="shared" si="2"/>
        <v>112.39154764887334</v>
      </c>
      <c r="J11" s="4">
        <v>0.03352855051</v>
      </c>
      <c r="K11" s="9">
        <f t="shared" si="3"/>
        <v>93.06597364007298</v>
      </c>
      <c r="L11" s="9">
        <f t="shared" si="4"/>
        <v>97.625302333524</v>
      </c>
      <c r="M11" s="9">
        <f t="shared" si="5"/>
        <v>8.532661771856938</v>
      </c>
      <c r="N11" s="9">
        <f t="shared" si="6"/>
        <v>0.08740215464538303</v>
      </c>
      <c r="O11" s="9">
        <f t="shared" si="7"/>
        <v>96.87952930980342</v>
      </c>
      <c r="P11" s="9">
        <f t="shared" si="8"/>
        <v>18</v>
      </c>
    </row>
    <row r="12" spans="1:16" ht="15">
      <c r="A12" s="5" t="s">
        <v>26</v>
      </c>
      <c r="B12" s="4">
        <v>1947165</v>
      </c>
      <c r="C12" s="9">
        <v>2</v>
      </c>
      <c r="D12" s="4">
        <v>28.74612212</v>
      </c>
      <c r="E12" s="9">
        <f t="shared" si="0"/>
        <v>95.09761354644614</v>
      </c>
      <c r="F12" s="4">
        <v>8.68052057941</v>
      </c>
      <c r="G12" s="9">
        <f t="shared" si="1"/>
        <v>92.9124943396365</v>
      </c>
      <c r="H12" s="4">
        <v>93415.72</v>
      </c>
      <c r="I12" s="9">
        <f t="shared" si="2"/>
        <v>112.39154764887334</v>
      </c>
      <c r="J12" s="4">
        <v>0.03962646376</v>
      </c>
      <c r="K12" s="9">
        <f t="shared" si="3"/>
        <v>96.77059738375928</v>
      </c>
      <c r="L12" s="9">
        <f t="shared" si="4"/>
        <v>99.29306322967881</v>
      </c>
      <c r="M12" s="9">
        <f t="shared" si="5"/>
        <v>7.685157536264715</v>
      </c>
      <c r="N12" s="9">
        <f t="shared" si="6"/>
        <v>0.07739873548354395</v>
      </c>
      <c r="O12" s="9">
        <f t="shared" si="7"/>
        <v>98.69824175438009</v>
      </c>
      <c r="P12" s="9">
        <f t="shared" si="8"/>
        <v>15</v>
      </c>
    </row>
    <row r="13" spans="1:16" ht="15">
      <c r="A13" s="5" t="s">
        <v>27</v>
      </c>
      <c r="B13" s="4">
        <v>3247384</v>
      </c>
      <c r="C13" s="9">
        <v>2</v>
      </c>
      <c r="D13" s="4">
        <v>33.77106068</v>
      </c>
      <c r="E13" s="9">
        <f t="shared" si="0"/>
        <v>98.25503926878449</v>
      </c>
      <c r="F13" s="4">
        <v>0.39128084004</v>
      </c>
      <c r="G13" s="9">
        <f t="shared" si="1"/>
        <v>92.08799617124953</v>
      </c>
      <c r="H13" s="4">
        <v>110237.567</v>
      </c>
      <c r="I13" s="9">
        <f t="shared" si="2"/>
        <v>116.42384497700264</v>
      </c>
      <c r="J13" s="4">
        <v>0.0350262697</v>
      </c>
      <c r="K13" s="9">
        <f t="shared" si="3"/>
        <v>93.97587278838387</v>
      </c>
      <c r="L13" s="9">
        <f t="shared" si="4"/>
        <v>100.18568830135513</v>
      </c>
      <c r="M13" s="9">
        <f t="shared" si="5"/>
        <v>9.637680795307482</v>
      </c>
      <c r="N13" s="9">
        <f t="shared" si="6"/>
        <v>0.09619817918820568</v>
      </c>
      <c r="O13" s="9">
        <f t="shared" si="7"/>
        <v>99.25856095724941</v>
      </c>
      <c r="P13" s="9">
        <f t="shared" si="8"/>
        <v>12</v>
      </c>
    </row>
    <row r="14" spans="1:16" ht="15">
      <c r="A14" s="4" t="s">
        <v>28</v>
      </c>
      <c r="B14" s="4">
        <v>2606836</v>
      </c>
      <c r="C14" s="9">
        <v>2</v>
      </c>
      <c r="D14" s="4">
        <v>24.53665274</v>
      </c>
      <c r="E14" s="9">
        <f t="shared" si="0"/>
        <v>92.45258878860957</v>
      </c>
      <c r="F14" s="4">
        <v>8.68052057941</v>
      </c>
      <c r="G14" s="9">
        <f t="shared" si="1"/>
        <v>92.9124943396365</v>
      </c>
      <c r="H14" s="4">
        <v>93415.72</v>
      </c>
      <c r="I14" s="9">
        <f t="shared" si="2"/>
        <v>112.39154764887334</v>
      </c>
      <c r="J14" s="4">
        <v>0.04047530635</v>
      </c>
      <c r="K14" s="9">
        <f t="shared" si="3"/>
        <v>97.28628894653546</v>
      </c>
      <c r="L14" s="9">
        <f t="shared" si="4"/>
        <v>98.76072993091373</v>
      </c>
      <c r="M14" s="9">
        <f t="shared" si="5"/>
        <v>8.09270770630832</v>
      </c>
      <c r="N14" s="9">
        <f t="shared" si="6"/>
        <v>0.081942566766866</v>
      </c>
      <c r="O14" s="9">
        <f t="shared" si="7"/>
        <v>98.09759268936483</v>
      </c>
      <c r="P14" s="9">
        <f t="shared" si="8"/>
        <v>16</v>
      </c>
    </row>
    <row r="15" spans="1:16" ht="15">
      <c r="A15" s="5" t="s">
        <v>29</v>
      </c>
      <c r="B15" s="4">
        <v>1816373</v>
      </c>
      <c r="C15" s="9">
        <v>2</v>
      </c>
      <c r="D15" s="4">
        <v>59.76874068</v>
      </c>
      <c r="E15" s="9">
        <f t="shared" si="0"/>
        <v>114.59071035669545</v>
      </c>
      <c r="F15" s="4">
        <v>32.48810858619</v>
      </c>
      <c r="G15" s="9">
        <f t="shared" si="1"/>
        <v>95.28054175079674</v>
      </c>
      <c r="H15" s="4">
        <v>70809.6</v>
      </c>
      <c r="I15" s="9">
        <f t="shared" si="2"/>
        <v>106.97272549008363</v>
      </c>
      <c r="J15" s="4">
        <v>0.02273064373</v>
      </c>
      <c r="K15" s="9">
        <f t="shared" si="3"/>
        <v>86.50599480808498</v>
      </c>
      <c r="L15" s="9">
        <f t="shared" si="4"/>
        <v>100.83749310141519</v>
      </c>
      <c r="M15" s="9">
        <f t="shared" si="5"/>
        <v>10.759456456749822</v>
      </c>
      <c r="N15" s="9">
        <f t="shared" si="6"/>
        <v>0.10670095145987737</v>
      </c>
      <c r="O15" s="9">
        <f t="shared" si="7"/>
        <v>99.68944886028886</v>
      </c>
      <c r="P15" s="9">
        <f t="shared" si="8"/>
        <v>10</v>
      </c>
    </row>
    <row r="16" spans="1:16" ht="15">
      <c r="A16" s="5" t="s">
        <v>30</v>
      </c>
      <c r="B16" s="4">
        <v>2607174</v>
      </c>
      <c r="C16" s="9">
        <v>2</v>
      </c>
      <c r="D16" s="4">
        <v>30.8867982</v>
      </c>
      <c r="E16" s="9">
        <f t="shared" si="0"/>
        <v>96.4427097376693</v>
      </c>
      <c r="F16" s="4">
        <v>32.48810858619</v>
      </c>
      <c r="G16" s="9">
        <f t="shared" si="1"/>
        <v>95.28054175079674</v>
      </c>
      <c r="H16" s="4">
        <v>70809.6</v>
      </c>
      <c r="I16" s="9">
        <f t="shared" si="2"/>
        <v>106.97272549008363</v>
      </c>
      <c r="J16" s="4">
        <v>0.02212602213</v>
      </c>
      <c r="K16" s="9">
        <f t="shared" si="3"/>
        <v>86.13867316156835</v>
      </c>
      <c r="L16" s="9">
        <f t="shared" si="4"/>
        <v>96.2086625350295</v>
      </c>
      <c r="M16" s="9">
        <f t="shared" si="5"/>
        <v>7.385558942374937</v>
      </c>
      <c r="N16" s="9">
        <f t="shared" si="6"/>
        <v>0.0767660494156216</v>
      </c>
      <c r="O16" s="9">
        <f t="shared" si="7"/>
        <v>95.64170235229716</v>
      </c>
      <c r="P16" s="9">
        <f t="shared" si="8"/>
        <v>22</v>
      </c>
    </row>
    <row r="17" spans="1:16" ht="15">
      <c r="A17" s="5" t="s">
        <v>31</v>
      </c>
      <c r="B17" s="4">
        <v>3201905</v>
      </c>
      <c r="C17" s="9">
        <v>2</v>
      </c>
      <c r="D17" s="4">
        <v>29.02377254</v>
      </c>
      <c r="E17" s="9">
        <f t="shared" si="0"/>
        <v>95.27207549607166</v>
      </c>
      <c r="F17" s="4">
        <v>8.68052057941</v>
      </c>
      <c r="G17" s="9">
        <f t="shared" si="1"/>
        <v>92.9124943396365</v>
      </c>
      <c r="H17" s="4">
        <v>93415.72</v>
      </c>
      <c r="I17" s="9">
        <f t="shared" si="2"/>
        <v>112.39154764887334</v>
      </c>
      <c r="J17" s="4">
        <v>0.05218365062</v>
      </c>
      <c r="K17" s="9">
        <f t="shared" si="3"/>
        <v>104.39937967177583</v>
      </c>
      <c r="L17" s="9">
        <f t="shared" si="4"/>
        <v>101.24387428908932</v>
      </c>
      <c r="M17" s="9">
        <f t="shared" si="5"/>
        <v>7.734696313415181</v>
      </c>
      <c r="N17" s="9">
        <f t="shared" si="6"/>
        <v>0.07639668441894781</v>
      </c>
      <c r="O17" s="9">
        <f t="shared" si="7"/>
        <v>100.65296913575695</v>
      </c>
      <c r="P17" s="9">
        <f t="shared" si="8"/>
        <v>7</v>
      </c>
    </row>
    <row r="18" spans="1:16" ht="15">
      <c r="A18" s="5" t="s">
        <v>32</v>
      </c>
      <c r="B18" s="4">
        <v>2523040</v>
      </c>
      <c r="C18" s="9">
        <v>2</v>
      </c>
      <c r="D18" s="4">
        <v>39.89185628</v>
      </c>
      <c r="E18" s="9">
        <f t="shared" si="0"/>
        <v>102.10104797871293</v>
      </c>
      <c r="F18" s="4">
        <v>85.42645767067</v>
      </c>
      <c r="G18" s="9">
        <f t="shared" si="1"/>
        <v>100.54611172222349</v>
      </c>
      <c r="H18" s="4">
        <v>28463.101</v>
      </c>
      <c r="I18" s="9">
        <f t="shared" si="2"/>
        <v>96.82201642862742</v>
      </c>
      <c r="J18" s="4">
        <v>0.01763535674</v>
      </c>
      <c r="K18" s="9">
        <f t="shared" si="3"/>
        <v>83.41048977379316</v>
      </c>
      <c r="L18" s="9">
        <f t="shared" si="4"/>
        <v>95.71991647583926</v>
      </c>
      <c r="M18" s="9">
        <f t="shared" si="5"/>
        <v>7.361175345217801</v>
      </c>
      <c r="N18" s="9">
        <f t="shared" si="6"/>
        <v>0.07690327798265309</v>
      </c>
      <c r="O18" s="9">
        <f t="shared" si="7"/>
        <v>95.15381796198692</v>
      </c>
      <c r="P18" s="9">
        <f t="shared" si="8"/>
        <v>23</v>
      </c>
    </row>
    <row r="19" spans="1:16" ht="15">
      <c r="A19" s="5" t="s">
        <v>33</v>
      </c>
      <c r="B19" s="4">
        <v>2809168</v>
      </c>
      <c r="C19" s="9">
        <v>2</v>
      </c>
      <c r="D19" s="4">
        <v>36.89144997</v>
      </c>
      <c r="E19" s="9">
        <f t="shared" si="0"/>
        <v>100.2157393430865</v>
      </c>
      <c r="F19" s="4">
        <v>153.08373947718</v>
      </c>
      <c r="G19" s="9">
        <f t="shared" si="1"/>
        <v>107.27571620724811</v>
      </c>
      <c r="H19" s="4">
        <v>4109.275</v>
      </c>
      <c r="I19" s="9">
        <f t="shared" si="2"/>
        <v>90.98425868956787</v>
      </c>
      <c r="J19" s="4">
        <v>0.0493646978</v>
      </c>
      <c r="K19" s="9">
        <f t="shared" si="3"/>
        <v>102.68680044652965</v>
      </c>
      <c r="L19" s="9">
        <f t="shared" si="4"/>
        <v>100.29062867160803</v>
      </c>
      <c r="M19" s="9">
        <f t="shared" si="5"/>
        <v>5.940269726822807</v>
      </c>
      <c r="N19" s="9">
        <f t="shared" si="6"/>
        <v>0.059230556289298436</v>
      </c>
      <c r="O19" s="9">
        <f t="shared" si="7"/>
        <v>99.93878319117984</v>
      </c>
      <c r="P19" s="9">
        <f t="shared" si="8"/>
        <v>9</v>
      </c>
    </row>
    <row r="20" spans="1:16" ht="15">
      <c r="A20" s="4" t="s">
        <v>34</v>
      </c>
      <c r="B20" s="4">
        <v>1847908</v>
      </c>
      <c r="C20" s="9">
        <v>2</v>
      </c>
      <c r="D20" s="4">
        <v>36.84996254</v>
      </c>
      <c r="E20" s="9">
        <f t="shared" si="0"/>
        <v>100.18967067039098</v>
      </c>
      <c r="F20" s="4">
        <v>2.7548031865</v>
      </c>
      <c r="G20" s="9">
        <f t="shared" si="1"/>
        <v>92.32308646986189</v>
      </c>
      <c r="H20" s="4">
        <v>4940.451</v>
      </c>
      <c r="I20" s="9">
        <f t="shared" si="2"/>
        <v>91.18349654757509</v>
      </c>
      <c r="J20" s="4">
        <v>0.0500209585</v>
      </c>
      <c r="K20" s="9">
        <f t="shared" si="3"/>
        <v>103.08549404409241</v>
      </c>
      <c r="L20" s="9">
        <f t="shared" si="4"/>
        <v>96.69543693298009</v>
      </c>
      <c r="M20" s="9">
        <f t="shared" si="5"/>
        <v>5.063137235932041</v>
      </c>
      <c r="N20" s="9">
        <f t="shared" si="6"/>
        <v>0.052361697682190705</v>
      </c>
      <c r="O20" s="9">
        <f t="shared" si="7"/>
        <v>96.43032247170878</v>
      </c>
      <c r="P20" s="9">
        <f t="shared" si="8"/>
        <v>20</v>
      </c>
    </row>
    <row r="21" spans="1:16" ht="15">
      <c r="A21" s="4" t="s">
        <v>35</v>
      </c>
      <c r="B21" s="4">
        <v>2574378</v>
      </c>
      <c r="C21" s="9">
        <v>2</v>
      </c>
      <c r="D21" s="4">
        <v>37.03710909</v>
      </c>
      <c r="E21" s="9">
        <f t="shared" si="0"/>
        <v>100.30726441283404</v>
      </c>
      <c r="F21" s="4">
        <v>87.68586251058</v>
      </c>
      <c r="G21" s="9">
        <f t="shared" si="1"/>
        <v>100.77084586078419</v>
      </c>
      <c r="H21" s="4">
        <v>2941.482</v>
      </c>
      <c r="I21" s="9">
        <f t="shared" si="2"/>
        <v>90.70433172353921</v>
      </c>
      <c r="J21" s="4">
        <v>0.05501028969</v>
      </c>
      <c r="K21" s="9">
        <f t="shared" si="3"/>
        <v>106.11662847218362</v>
      </c>
      <c r="L21" s="9">
        <f t="shared" si="4"/>
        <v>99.47476761733526</v>
      </c>
      <c r="M21" s="9">
        <f t="shared" si="5"/>
        <v>5.554451618071997</v>
      </c>
      <c r="N21" s="9">
        <f t="shared" si="6"/>
        <v>0.05583779435845633</v>
      </c>
      <c r="O21" s="9">
        <f t="shared" si="7"/>
        <v>99.16461929011136</v>
      </c>
      <c r="P21" s="9">
        <f t="shared" si="8"/>
        <v>13</v>
      </c>
    </row>
    <row r="22" spans="1:16" ht="15">
      <c r="A22" s="4" t="s">
        <v>36</v>
      </c>
      <c r="B22" s="4">
        <v>2983733</v>
      </c>
      <c r="C22" s="9">
        <v>2</v>
      </c>
      <c r="D22" s="4">
        <v>44.04820169</v>
      </c>
      <c r="E22" s="9">
        <f t="shared" si="0"/>
        <v>104.7126922310273</v>
      </c>
      <c r="F22" s="4">
        <v>95.10327626704</v>
      </c>
      <c r="G22" s="9">
        <f t="shared" si="1"/>
        <v>101.50862691775171</v>
      </c>
      <c r="H22" s="4">
        <v>2471.142</v>
      </c>
      <c r="I22" s="9">
        <f t="shared" si="2"/>
        <v>90.59158841269397</v>
      </c>
      <c r="J22" s="4">
        <v>0.05224778229</v>
      </c>
      <c r="K22" s="9">
        <f t="shared" si="3"/>
        <v>104.43834114886872</v>
      </c>
      <c r="L22" s="9">
        <f t="shared" si="4"/>
        <v>100.31281217758541</v>
      </c>
      <c r="M22" s="9">
        <f t="shared" si="5"/>
        <v>5.751328067443704</v>
      </c>
      <c r="N22" s="9">
        <f t="shared" si="6"/>
        <v>0.057333933149656235</v>
      </c>
      <c r="O22" s="9">
        <f t="shared" si="7"/>
        <v>99.98306591864485</v>
      </c>
      <c r="P22" s="9">
        <f t="shared" si="8"/>
        <v>8</v>
      </c>
    </row>
    <row r="23" spans="1:16" ht="15">
      <c r="A23" s="4" t="s">
        <v>37</v>
      </c>
      <c r="B23" s="4">
        <v>3327400</v>
      </c>
      <c r="C23" s="9">
        <v>2</v>
      </c>
      <c r="D23" s="4">
        <v>33.09758238</v>
      </c>
      <c r="E23" s="9">
        <f t="shared" si="0"/>
        <v>97.83185843135416</v>
      </c>
      <c r="F23" s="4">
        <v>20.21783770588</v>
      </c>
      <c r="G23" s="9">
        <f t="shared" si="1"/>
        <v>94.06006602750725</v>
      </c>
      <c r="H23" s="4">
        <v>9514.006</v>
      </c>
      <c r="I23" s="9">
        <f t="shared" si="2"/>
        <v>92.27980503299601</v>
      </c>
      <c r="J23" s="4">
        <v>0.05036292574</v>
      </c>
      <c r="K23" s="9">
        <f t="shared" si="3"/>
        <v>103.29324707450276</v>
      </c>
      <c r="L23" s="9">
        <f t="shared" si="4"/>
        <v>96.86624414159004</v>
      </c>
      <c r="M23" s="9">
        <f t="shared" si="5"/>
        <v>4.217488499126685</v>
      </c>
      <c r="N23" s="9">
        <f t="shared" si="6"/>
        <v>0.043539300367235814</v>
      </c>
      <c r="O23" s="9">
        <f t="shared" si="7"/>
        <v>96.68261764303121</v>
      </c>
      <c r="P23" s="9">
        <f t="shared" si="8"/>
        <v>19</v>
      </c>
    </row>
    <row r="24" spans="1:16" ht="15">
      <c r="A24" s="4" t="s">
        <v>38</v>
      </c>
      <c r="B24" s="4">
        <v>1681666</v>
      </c>
      <c r="C24" s="9">
        <v>2</v>
      </c>
      <c r="D24" s="4">
        <v>35.92260442</v>
      </c>
      <c r="E24" s="9">
        <f t="shared" si="0"/>
        <v>99.60696416623279</v>
      </c>
      <c r="F24" s="4">
        <v>204.09616290445</v>
      </c>
      <c r="G24" s="9">
        <f t="shared" si="1"/>
        <v>112.34972190658883</v>
      </c>
      <c r="H24" s="4">
        <v>950.248</v>
      </c>
      <c r="I24" s="9">
        <f t="shared" si="2"/>
        <v>90.22702102526213</v>
      </c>
      <c r="J24" s="4">
        <v>0.0627930683</v>
      </c>
      <c r="K24" s="9">
        <f t="shared" si="3"/>
        <v>110.84484700340982</v>
      </c>
      <c r="L24" s="9">
        <f t="shared" si="4"/>
        <v>103.25713852537339</v>
      </c>
      <c r="M24" s="9">
        <f t="shared" si="5"/>
        <v>8.99105287787329</v>
      </c>
      <c r="N24" s="9">
        <f t="shared" si="6"/>
        <v>0.08707439510987337</v>
      </c>
      <c r="O24" s="9">
        <f t="shared" si="7"/>
        <v>102.47424803463169</v>
      </c>
      <c r="P24" s="9">
        <f t="shared" si="8"/>
        <v>5</v>
      </c>
    </row>
    <row r="25" spans="1:16" ht="15">
      <c r="A25" s="4" t="s">
        <v>39</v>
      </c>
      <c r="B25" s="4">
        <v>2291719</v>
      </c>
      <c r="C25" s="9">
        <v>2</v>
      </c>
      <c r="D25" s="4">
        <v>15.38944365</v>
      </c>
      <c r="E25" s="9">
        <f t="shared" si="0"/>
        <v>86.70492980263124</v>
      </c>
      <c r="F25" s="4">
        <v>21.78534283364</v>
      </c>
      <c r="G25" s="9">
        <f t="shared" si="1"/>
        <v>94.21597961517163</v>
      </c>
      <c r="H25" s="4">
        <v>21076.389</v>
      </c>
      <c r="I25" s="9">
        <f t="shared" si="2"/>
        <v>95.05137738635932</v>
      </c>
      <c r="J25" s="4">
        <v>0.02956422672</v>
      </c>
      <c r="K25" s="9">
        <f t="shared" si="3"/>
        <v>90.65755498306858</v>
      </c>
      <c r="L25" s="9">
        <f t="shared" si="4"/>
        <v>91.65746044680769</v>
      </c>
      <c r="M25" s="9">
        <f t="shared" si="5"/>
        <v>3.3012142934601862</v>
      </c>
      <c r="N25" s="9">
        <f t="shared" si="6"/>
        <v>0.036016864065048</v>
      </c>
      <c r="O25" s="9">
        <f t="shared" si="7"/>
        <v>91.53856106035055</v>
      </c>
      <c r="P25" s="9">
        <f t="shared" si="8"/>
        <v>27</v>
      </c>
    </row>
    <row r="26" spans="1:16" ht="15">
      <c r="A26" s="4" t="s">
        <v>40</v>
      </c>
      <c r="B26" s="4">
        <v>2493648</v>
      </c>
      <c r="C26" s="9">
        <v>2</v>
      </c>
      <c r="D26" s="4">
        <v>24.49537419</v>
      </c>
      <c r="E26" s="9">
        <f t="shared" si="0"/>
        <v>92.42665136589395</v>
      </c>
      <c r="F26" s="4">
        <v>1.44782664775</v>
      </c>
      <c r="G26" s="9">
        <f t="shared" si="1"/>
        <v>92.19308663921323</v>
      </c>
      <c r="H26" s="4">
        <v>6410.611</v>
      </c>
      <c r="I26" s="9">
        <f t="shared" si="2"/>
        <v>91.53590269179472</v>
      </c>
      <c r="J26" s="4">
        <v>0.05025593299</v>
      </c>
      <c r="K26" s="9">
        <f t="shared" si="3"/>
        <v>103.22824649712454</v>
      </c>
      <c r="L26" s="9">
        <f t="shared" si="4"/>
        <v>94.84597179850661</v>
      </c>
      <c r="M26" s="9">
        <f t="shared" si="5"/>
        <v>4.850515375667698</v>
      </c>
      <c r="N26" s="9">
        <f t="shared" si="6"/>
        <v>0.05114097397802267</v>
      </c>
      <c r="O26" s="9">
        <f t="shared" si="7"/>
        <v>94.59791171789959</v>
      </c>
      <c r="P26" s="9">
        <f t="shared" si="8"/>
        <v>25</v>
      </c>
    </row>
    <row r="27" spans="1:16" ht="15">
      <c r="A27" s="4" t="s">
        <v>41</v>
      </c>
      <c r="B27" s="4">
        <v>2284200</v>
      </c>
      <c r="C27" s="9">
        <v>2</v>
      </c>
      <c r="D27" s="4">
        <v>84.27549949</v>
      </c>
      <c r="E27" s="9">
        <f t="shared" si="0"/>
        <v>129.9895594598048</v>
      </c>
      <c r="F27" s="4">
        <v>282.45562367808</v>
      </c>
      <c r="G27" s="9">
        <f t="shared" si="1"/>
        <v>120.14383016199307</v>
      </c>
      <c r="H27" s="4">
        <v>2880.383</v>
      </c>
      <c r="I27" s="9">
        <f t="shared" si="2"/>
        <v>90.68968592783965</v>
      </c>
      <c r="J27" s="4">
        <v>0.06814814815</v>
      </c>
      <c r="K27" s="9">
        <f t="shared" si="3"/>
        <v>114.09818222618395</v>
      </c>
      <c r="L27" s="9">
        <f t="shared" si="4"/>
        <v>113.73031444395536</v>
      </c>
      <c r="M27" s="9">
        <f t="shared" si="5"/>
        <v>14.46117320166135</v>
      </c>
      <c r="N27" s="9">
        <f t="shared" si="6"/>
        <v>0.1271531980929113</v>
      </c>
      <c r="O27" s="9">
        <f t="shared" si="7"/>
        <v>111.89153002318862</v>
      </c>
      <c r="P27" s="9">
        <f t="shared" si="8"/>
        <v>2</v>
      </c>
    </row>
    <row r="28" spans="1:16" ht="15">
      <c r="A28" s="4" t="s">
        <v>42</v>
      </c>
      <c r="B28" s="4">
        <v>3822843</v>
      </c>
      <c r="C28" s="9">
        <v>2</v>
      </c>
      <c r="D28" s="4">
        <v>7.595396622</v>
      </c>
      <c r="E28" s="9">
        <f t="shared" si="0"/>
        <v>81.80753170044989</v>
      </c>
      <c r="F28" s="4">
        <v>0.546207849</v>
      </c>
      <c r="G28" s="9">
        <f t="shared" si="1"/>
        <v>92.10340615324274</v>
      </c>
      <c r="H28" s="4">
        <v>41721</v>
      </c>
      <c r="I28" s="9">
        <f t="shared" si="2"/>
        <v>100.00001410714086</v>
      </c>
      <c r="J28" s="4">
        <v>0.0395334747</v>
      </c>
      <c r="K28" s="9">
        <f t="shared" si="3"/>
        <v>96.71410437287902</v>
      </c>
      <c r="L28" s="9">
        <f t="shared" si="4"/>
        <v>92.65626408342813</v>
      </c>
      <c r="M28" s="9">
        <f t="shared" si="5"/>
        <v>6.862896225973427</v>
      </c>
      <c r="N28" s="9">
        <f t="shared" si="6"/>
        <v>0.07406834598677585</v>
      </c>
      <c r="O28" s="9">
        <f t="shared" si="7"/>
        <v>92.14794071129138</v>
      </c>
      <c r="P28" s="9">
        <f t="shared" si="8"/>
        <v>26</v>
      </c>
    </row>
    <row r="30" spans="1:10" ht="15">
      <c r="A30" t="s">
        <v>11</v>
      </c>
      <c r="D30" s="7">
        <f>AVERAGE(D2:D28)</f>
        <v>36.54810794414814</v>
      </c>
      <c r="E30" s="7"/>
      <c r="F30" s="7">
        <f>AVERAGE(F2:F28)</f>
        <v>79.9360258376352</v>
      </c>
      <c r="G30" s="7"/>
      <c r="H30" s="7">
        <f>AVERAGE(H2:H28)</f>
        <v>41720.94114814814</v>
      </c>
      <c r="I30" s="7"/>
      <c r="J30" s="7">
        <f>AVERAGE(J2:J28)</f>
        <v>0.04494214987703704</v>
      </c>
    </row>
    <row r="31" spans="1:10" ht="15">
      <c r="A31" t="s">
        <v>12</v>
      </c>
      <c r="D31" s="7">
        <f>STDEVPA(D2:D28)</f>
        <v>15.914669106700668</v>
      </c>
      <c r="E31" s="7"/>
      <c r="F31" s="7">
        <f>STDEVPA(F2:F28)</f>
        <v>100.5367877964709</v>
      </c>
      <c r="G31" s="7"/>
      <c r="H31" s="7">
        <f>STDEVPA(H2:H28)</f>
        <v>41717.77433834264</v>
      </c>
      <c r="I31" s="7"/>
      <c r="J31" s="7">
        <f>STDEVPA(J2:J28)</f>
        <v>0.01646027686453326</v>
      </c>
    </row>
    <row r="32" spans="4:10" ht="15">
      <c r="D32" s="7"/>
      <c r="E32" s="7"/>
      <c r="F32" s="7"/>
      <c r="G32" s="7"/>
      <c r="H32" s="7"/>
      <c r="I32" s="7"/>
      <c r="J32" s="7"/>
    </row>
    <row r="33" spans="1:16" ht="15">
      <c r="A33" t="s">
        <v>43</v>
      </c>
      <c r="D33" s="7">
        <f>MIN(D2:D28)</f>
        <v>7.595396622</v>
      </c>
      <c r="E33" s="12">
        <f aca="true" t="shared" si="9" ref="E33:P33">MIN(E2:E28)</f>
        <v>81.80753170044989</v>
      </c>
      <c r="F33" s="7">
        <f t="shared" si="9"/>
        <v>0.39128084004</v>
      </c>
      <c r="G33" s="12">
        <f t="shared" si="9"/>
        <v>92.08799617124953</v>
      </c>
      <c r="H33" s="7">
        <f t="shared" si="9"/>
        <v>950.248</v>
      </c>
      <c r="I33" s="12">
        <f t="shared" si="9"/>
        <v>90.22702102526213</v>
      </c>
      <c r="J33" s="7">
        <f t="shared" si="9"/>
        <v>0.01763535674</v>
      </c>
      <c r="K33" s="11">
        <f t="shared" si="9"/>
        <v>83.41048977379316</v>
      </c>
      <c r="L33" s="11">
        <f t="shared" si="9"/>
        <v>91.65746044680769</v>
      </c>
      <c r="M33" s="11">
        <f t="shared" si="9"/>
        <v>2.775191694403499</v>
      </c>
      <c r="N33" s="11">
        <f t="shared" si="9"/>
        <v>0.029160450963911854</v>
      </c>
      <c r="O33" s="11">
        <f t="shared" si="9"/>
        <v>91.53856106035055</v>
      </c>
      <c r="P33" s="11">
        <f t="shared" si="9"/>
        <v>1</v>
      </c>
    </row>
    <row r="34" spans="1:16" ht="15">
      <c r="A34" t="s">
        <v>44</v>
      </c>
      <c r="D34" s="7">
        <f>MAX(D2:D28)</f>
        <v>84.27549949</v>
      </c>
      <c r="E34" s="12">
        <f aca="true" t="shared" si="10" ref="E34:P34">MAX(E2:E28)</f>
        <v>129.9895594598048</v>
      </c>
      <c r="F34" s="7">
        <f t="shared" si="10"/>
        <v>312.52281687687</v>
      </c>
      <c r="G34" s="12">
        <f t="shared" si="10"/>
        <v>123.13449595287341</v>
      </c>
      <c r="H34" s="7">
        <f t="shared" si="10"/>
        <v>110237.567</v>
      </c>
      <c r="I34" s="12">
        <f t="shared" si="10"/>
        <v>116.42384497700264</v>
      </c>
      <c r="J34" s="7">
        <f t="shared" si="10"/>
        <v>0.07819947043</v>
      </c>
      <c r="K34" s="11">
        <f t="shared" si="10"/>
        <v>120.20459365700103</v>
      </c>
      <c r="L34" s="11">
        <f t="shared" si="10"/>
        <v>114.61501625036897</v>
      </c>
      <c r="M34" s="11">
        <f t="shared" si="10"/>
        <v>14.46117320166135</v>
      </c>
      <c r="N34" s="11">
        <f t="shared" si="10"/>
        <v>0.1271531980929113</v>
      </c>
      <c r="O34" s="11">
        <f t="shared" si="10"/>
        <v>113.23890027994297</v>
      </c>
      <c r="P34" s="11">
        <f t="shared" si="10"/>
        <v>27</v>
      </c>
    </row>
    <row r="35" ht="15">
      <c r="G35" s="11"/>
    </row>
    <row r="37" spans="1:16" ht="105">
      <c r="A37" s="1" t="s">
        <v>0</v>
      </c>
      <c r="B37" s="18" t="s">
        <v>1</v>
      </c>
      <c r="C37" s="10" t="s">
        <v>2</v>
      </c>
      <c r="D37" s="3" t="s">
        <v>3</v>
      </c>
      <c r="E37" s="13" t="s">
        <v>4</v>
      </c>
      <c r="F37" s="3" t="s">
        <v>5</v>
      </c>
      <c r="G37" s="13" t="s">
        <v>6</v>
      </c>
      <c r="H37" s="3" t="s">
        <v>7</v>
      </c>
      <c r="I37" s="13" t="s">
        <v>8</v>
      </c>
      <c r="J37" s="3" t="s">
        <v>9</v>
      </c>
      <c r="K37" s="13" t="s">
        <v>10</v>
      </c>
      <c r="L37" s="15" t="s">
        <v>11</v>
      </c>
      <c r="M37" s="15" t="s">
        <v>12</v>
      </c>
      <c r="N37" s="15" t="s">
        <v>13</v>
      </c>
      <c r="O37" s="15" t="s">
        <v>14</v>
      </c>
      <c r="P37" s="15" t="s">
        <v>15</v>
      </c>
    </row>
    <row r="38" spans="1:16" ht="15">
      <c r="A38" s="4" t="s">
        <v>16</v>
      </c>
      <c r="B38" s="19">
        <v>1970076</v>
      </c>
      <c r="C38" s="9">
        <v>2</v>
      </c>
      <c r="D38" s="6">
        <v>49.41520245</v>
      </c>
      <c r="E38" s="14">
        <f aca="true" t="shared" si="11" ref="E38:E64">100+(D38-$D$30)*10/$D$31</f>
        <v>108.0850531164574</v>
      </c>
      <c r="F38" s="6">
        <v>214.81740382986</v>
      </c>
      <c r="G38" s="14">
        <f aca="true" t="shared" si="12" ref="G38:G64">100+(F38-$F$30)*10/$F$31</f>
        <v>113.41612169520295</v>
      </c>
      <c r="H38" s="6">
        <v>8617.398</v>
      </c>
      <c r="I38" s="14">
        <f aca="true" t="shared" si="13" ref="I38:I64">100+(H38-$H$30)*10/$H$31</f>
        <v>92.06488273327592</v>
      </c>
      <c r="J38" s="6">
        <v>0.07045582442</v>
      </c>
      <c r="K38" s="14">
        <f aca="true" t="shared" si="14" ref="K38:K64">100+(J38-$J$30)*10/$J$31</f>
        <v>115.50014908797611</v>
      </c>
      <c r="L38" s="16">
        <f aca="true" t="shared" si="15" ref="L38:L64">AVERAGE(E38,G38,I38,K38)</f>
        <v>107.2665516582281</v>
      </c>
      <c r="M38" s="16">
        <f aca="true" t="shared" si="16" ref="M38:M64">STDEVPA(E38,G38,I38,K38)</f>
        <v>9.183817575167094</v>
      </c>
      <c r="N38" s="16">
        <f aca="true" t="shared" si="17" ref="N38:N64">M38/L38</f>
        <v>0.08561678764903813</v>
      </c>
      <c r="O38" s="16">
        <f aca="true" t="shared" si="18" ref="O38:O64">L38-(M38*N38)</f>
        <v>106.4802626990875</v>
      </c>
      <c r="P38" s="17">
        <f aca="true" t="shared" si="19" ref="P38:P64">RANK(O38,$O$2:$O$28)</f>
        <v>3</v>
      </c>
    </row>
    <row r="39" spans="1:16" ht="15">
      <c r="A39" s="5" t="s">
        <v>17</v>
      </c>
      <c r="B39" s="19">
        <v>1603388</v>
      </c>
      <c r="C39" s="9">
        <v>2</v>
      </c>
      <c r="D39" s="6">
        <v>36.23530743</v>
      </c>
      <c r="E39" s="14">
        <f t="shared" si="11"/>
        <v>99.80345144969652</v>
      </c>
      <c r="F39" s="6">
        <v>153.41040462428</v>
      </c>
      <c r="G39" s="14">
        <f t="shared" si="12"/>
        <v>107.30820830832472</v>
      </c>
      <c r="H39" s="6">
        <v>7023.534</v>
      </c>
      <c r="I39" s="14">
        <f t="shared" si="13"/>
        <v>91.6828240004506</v>
      </c>
      <c r="J39" s="6">
        <v>0.0769033252</v>
      </c>
      <c r="K39" s="14">
        <f t="shared" si="14"/>
        <v>119.41715536500439</v>
      </c>
      <c r="L39" s="16">
        <f t="shared" si="15"/>
        <v>104.55290978086904</v>
      </c>
      <c r="M39" s="16">
        <f t="shared" si="16"/>
        <v>10.2070310227284</v>
      </c>
      <c r="N39" s="16">
        <f t="shared" si="17"/>
        <v>0.09762550888465152</v>
      </c>
      <c r="O39" s="16">
        <f t="shared" si="18"/>
        <v>103.55644318307375</v>
      </c>
      <c r="P39" s="17">
        <f t="shared" si="19"/>
        <v>4</v>
      </c>
    </row>
    <row r="40" spans="1:16" ht="15">
      <c r="A40" s="5" t="s">
        <v>18</v>
      </c>
      <c r="B40" s="19">
        <v>2198044</v>
      </c>
      <c r="C40" s="9">
        <v>2</v>
      </c>
      <c r="D40" s="6">
        <v>71.8489199</v>
      </c>
      <c r="E40" s="14">
        <f t="shared" si="11"/>
        <v>122.18130437973662</v>
      </c>
      <c r="F40" s="6">
        <v>312.52281687687</v>
      </c>
      <c r="G40" s="14">
        <f t="shared" si="12"/>
        <v>123.13449595287341</v>
      </c>
      <c r="H40" s="6">
        <v>12266.82</v>
      </c>
      <c r="I40" s="14">
        <f t="shared" si="13"/>
        <v>92.93967101186485</v>
      </c>
      <c r="J40" s="6">
        <v>0.07819947043</v>
      </c>
      <c r="K40" s="14">
        <f t="shared" si="14"/>
        <v>120.20459365700103</v>
      </c>
      <c r="L40" s="16">
        <f t="shared" si="15"/>
        <v>114.61501625036897</v>
      </c>
      <c r="M40" s="16">
        <f t="shared" si="16"/>
        <v>12.558803856767893</v>
      </c>
      <c r="N40" s="16">
        <f t="shared" si="17"/>
        <v>0.10957380863022356</v>
      </c>
      <c r="O40" s="16">
        <f t="shared" si="18"/>
        <v>113.23890027994297</v>
      </c>
      <c r="P40" s="17">
        <f t="shared" si="19"/>
        <v>1</v>
      </c>
    </row>
    <row r="41" spans="1:16" ht="15">
      <c r="A41" s="5" t="s">
        <v>19</v>
      </c>
      <c r="B41" s="19">
        <v>2804001</v>
      </c>
      <c r="C41" s="9">
        <v>2</v>
      </c>
      <c r="D41" s="6">
        <v>22.55194468</v>
      </c>
      <c r="E41" s="14">
        <f t="shared" si="11"/>
        <v>91.20549527589283</v>
      </c>
      <c r="F41" s="6">
        <v>8.68052057941</v>
      </c>
      <c r="G41" s="14">
        <f t="shared" si="12"/>
        <v>92.9124943396365</v>
      </c>
      <c r="H41" s="6">
        <v>93415.72</v>
      </c>
      <c r="I41" s="14">
        <f t="shared" si="13"/>
        <v>112.39154764887334</v>
      </c>
      <c r="J41" s="6">
        <v>0.05218976555</v>
      </c>
      <c r="K41" s="14">
        <f t="shared" si="14"/>
        <v>104.40309463358986</v>
      </c>
      <c r="L41" s="16">
        <f t="shared" si="15"/>
        <v>100.22815797449812</v>
      </c>
      <c r="M41" s="16">
        <f t="shared" si="16"/>
        <v>8.664662732463478</v>
      </c>
      <c r="N41" s="16">
        <f t="shared" si="17"/>
        <v>0.08644938615621471</v>
      </c>
      <c r="O41" s="16">
        <f t="shared" si="18"/>
        <v>99.47910320002602</v>
      </c>
      <c r="P41" s="17">
        <f t="shared" si="19"/>
        <v>11</v>
      </c>
    </row>
    <row r="42" spans="1:16" ht="15">
      <c r="A42" s="5" t="s">
        <v>20</v>
      </c>
      <c r="B42" s="19">
        <v>1632012</v>
      </c>
      <c r="C42" s="9">
        <v>2</v>
      </c>
      <c r="D42" s="6">
        <v>51.1421245</v>
      </c>
      <c r="E42" s="14">
        <f t="shared" si="11"/>
        <v>109.17016650362352</v>
      </c>
      <c r="F42" s="6">
        <v>312.52281687687</v>
      </c>
      <c r="G42" s="14">
        <f t="shared" si="12"/>
        <v>123.13449595287341</v>
      </c>
      <c r="H42" s="6">
        <v>12266.82</v>
      </c>
      <c r="I42" s="14">
        <f t="shared" si="13"/>
        <v>92.93967101186485</v>
      </c>
      <c r="J42" s="6">
        <v>0.02931837426</v>
      </c>
      <c r="K42" s="14">
        <f t="shared" si="14"/>
        <v>90.5081939109412</v>
      </c>
      <c r="L42" s="16">
        <f t="shared" si="15"/>
        <v>103.93813184482575</v>
      </c>
      <c r="M42" s="16">
        <f t="shared" si="16"/>
        <v>13.202309980092146</v>
      </c>
      <c r="N42" s="16">
        <f t="shared" si="17"/>
        <v>0.12702085120985734</v>
      </c>
      <c r="O42" s="16">
        <f t="shared" si="18"/>
        <v>102.26116319321805</v>
      </c>
      <c r="P42" s="17">
        <f t="shared" si="19"/>
        <v>6</v>
      </c>
    </row>
    <row r="43" spans="1:16" ht="15">
      <c r="A43" s="4" t="s">
        <v>21</v>
      </c>
      <c r="B43" s="19">
        <v>2717459</v>
      </c>
      <c r="C43" s="9">
        <v>2</v>
      </c>
      <c r="D43" s="6">
        <v>32.55174735</v>
      </c>
      <c r="E43" s="14">
        <f t="shared" si="11"/>
        <v>97.48888238432458</v>
      </c>
      <c r="F43" s="6">
        <v>11.43782177167</v>
      </c>
      <c r="G43" s="14">
        <f t="shared" si="12"/>
        <v>93.1867522757307</v>
      </c>
      <c r="H43" s="6">
        <v>7209.903</v>
      </c>
      <c r="I43" s="14">
        <f t="shared" si="13"/>
        <v>91.72749776432124</v>
      </c>
      <c r="J43" s="6">
        <v>0.04210392419</v>
      </c>
      <c r="K43" s="14">
        <f t="shared" si="14"/>
        <v>98.27571206098452</v>
      </c>
      <c r="L43" s="16">
        <f t="shared" si="15"/>
        <v>95.16971112134026</v>
      </c>
      <c r="M43" s="16">
        <f t="shared" si="16"/>
        <v>2.775191694403499</v>
      </c>
      <c r="N43" s="16">
        <f t="shared" si="17"/>
        <v>0.029160450963911854</v>
      </c>
      <c r="O43" s="16">
        <f t="shared" si="18"/>
        <v>95.08878528002015</v>
      </c>
      <c r="P43" s="17">
        <f t="shared" si="19"/>
        <v>24</v>
      </c>
    </row>
    <row r="44" spans="1:16" ht="15">
      <c r="A44" s="4" t="s">
        <v>22</v>
      </c>
      <c r="B44" s="19">
        <v>2683130</v>
      </c>
      <c r="C44" s="9">
        <v>2</v>
      </c>
      <c r="D44" s="6">
        <v>41.3582024</v>
      </c>
      <c r="E44" s="14">
        <f t="shared" si="11"/>
        <v>103.02242819099935</v>
      </c>
      <c r="F44" s="6">
        <v>89.40563031628</v>
      </c>
      <c r="G44" s="14">
        <f t="shared" si="12"/>
        <v>100.94190441988412</v>
      </c>
      <c r="H44" s="6">
        <v>14192.347</v>
      </c>
      <c r="I44" s="14">
        <f t="shared" si="13"/>
        <v>93.40123134928444</v>
      </c>
      <c r="J44" s="6">
        <v>0.04264799491</v>
      </c>
      <c r="K44" s="14">
        <f t="shared" si="14"/>
        <v>98.60624764339157</v>
      </c>
      <c r="L44" s="16">
        <f t="shared" si="15"/>
        <v>98.99295290088988</v>
      </c>
      <c r="M44" s="16">
        <f t="shared" si="16"/>
        <v>3.5865015685155606</v>
      </c>
      <c r="N44" s="16">
        <f t="shared" si="17"/>
        <v>0.036229867514976616</v>
      </c>
      <c r="O44" s="16">
        <f t="shared" si="18"/>
        <v>98.8630144242203</v>
      </c>
      <c r="P44" s="17">
        <f t="shared" si="19"/>
        <v>14</v>
      </c>
    </row>
    <row r="45" spans="1:16" ht="15">
      <c r="A45" s="4" t="s">
        <v>23</v>
      </c>
      <c r="B45" s="19">
        <v>1821971</v>
      </c>
      <c r="C45" s="9">
        <v>2</v>
      </c>
      <c r="D45" s="6">
        <v>31.96453333</v>
      </c>
      <c r="E45" s="14">
        <f t="shared" si="11"/>
        <v>97.11990580299386</v>
      </c>
      <c r="F45" s="6">
        <v>0.39128084004</v>
      </c>
      <c r="G45" s="14">
        <f t="shared" si="12"/>
        <v>92.08799617124953</v>
      </c>
      <c r="H45" s="6">
        <v>110237.567</v>
      </c>
      <c r="I45" s="14">
        <f t="shared" si="13"/>
        <v>116.42384497700264</v>
      </c>
      <c r="J45" s="6">
        <v>0.02481121899</v>
      </c>
      <c r="K45" s="14">
        <f t="shared" si="14"/>
        <v>87.76999253857456</v>
      </c>
      <c r="L45" s="16">
        <f t="shared" si="15"/>
        <v>98.35043487245515</v>
      </c>
      <c r="M45" s="16">
        <f t="shared" si="16"/>
        <v>10.946760400512096</v>
      </c>
      <c r="N45" s="16">
        <f t="shared" si="17"/>
        <v>0.11130362986913378</v>
      </c>
      <c r="O45" s="16">
        <f t="shared" si="18"/>
        <v>97.13202070457046</v>
      </c>
      <c r="P45" s="17">
        <f t="shared" si="19"/>
        <v>17</v>
      </c>
    </row>
    <row r="46" spans="1:16" ht="15">
      <c r="A46" s="4" t="s">
        <v>24</v>
      </c>
      <c r="B46" s="19">
        <v>2481387</v>
      </c>
      <c r="C46" s="9">
        <v>2</v>
      </c>
      <c r="D46" s="6">
        <v>23.47814207</v>
      </c>
      <c r="E46" s="14">
        <f t="shared" si="11"/>
        <v>91.78747243406701</v>
      </c>
      <c r="F46" s="6">
        <v>0.39128084004</v>
      </c>
      <c r="G46" s="14">
        <f t="shared" si="12"/>
        <v>92.08799617124953</v>
      </c>
      <c r="H46" s="6">
        <v>110237.567</v>
      </c>
      <c r="I46" s="14">
        <f t="shared" si="13"/>
        <v>116.42384497700264</v>
      </c>
      <c r="J46" s="6">
        <v>0.02617438031</v>
      </c>
      <c r="K46" s="14">
        <f t="shared" si="14"/>
        <v>88.59814465971972</v>
      </c>
      <c r="L46" s="16">
        <f t="shared" si="15"/>
        <v>97.22436456050973</v>
      </c>
      <c r="M46" s="16">
        <f t="shared" si="16"/>
        <v>11.16886066553839</v>
      </c>
      <c r="N46" s="16">
        <f t="shared" si="17"/>
        <v>0.1148771783289692</v>
      </c>
      <c r="O46" s="16">
        <f t="shared" si="18"/>
        <v>95.94131736210326</v>
      </c>
      <c r="P46" s="17">
        <f t="shared" si="19"/>
        <v>21</v>
      </c>
    </row>
    <row r="47" spans="1:16" ht="15">
      <c r="A47" s="5" t="s">
        <v>25</v>
      </c>
      <c r="B47" s="19">
        <v>2694009</v>
      </c>
      <c r="C47" s="9">
        <v>2</v>
      </c>
      <c r="D47" s="6">
        <v>24.0251631</v>
      </c>
      <c r="E47" s="14">
        <f t="shared" si="11"/>
        <v>92.13119370551317</v>
      </c>
      <c r="F47" s="6">
        <v>8.68052057941</v>
      </c>
      <c r="G47" s="14">
        <f t="shared" si="12"/>
        <v>92.9124943396365</v>
      </c>
      <c r="H47" s="6">
        <v>93415.72</v>
      </c>
      <c r="I47" s="14">
        <f t="shared" si="13"/>
        <v>112.39154764887334</v>
      </c>
      <c r="J47" s="6">
        <v>0.03352855051</v>
      </c>
      <c r="K47" s="14">
        <f t="shared" si="14"/>
        <v>93.06597364007298</v>
      </c>
      <c r="L47" s="16">
        <f t="shared" si="15"/>
        <v>97.625302333524</v>
      </c>
      <c r="M47" s="16">
        <f t="shared" si="16"/>
        <v>8.532661771856938</v>
      </c>
      <c r="N47" s="16">
        <f t="shared" si="17"/>
        <v>0.08740215464538303</v>
      </c>
      <c r="O47" s="16">
        <f t="shared" si="18"/>
        <v>96.87952930980342</v>
      </c>
      <c r="P47" s="17">
        <f t="shared" si="19"/>
        <v>18</v>
      </c>
    </row>
    <row r="48" spans="1:16" ht="15">
      <c r="A48" s="5" t="s">
        <v>26</v>
      </c>
      <c r="B48" s="19">
        <v>1947165</v>
      </c>
      <c r="C48" s="9">
        <v>2</v>
      </c>
      <c r="D48" s="6">
        <v>28.74612212</v>
      </c>
      <c r="E48" s="14">
        <f t="shared" si="11"/>
        <v>95.09761354644614</v>
      </c>
      <c r="F48" s="6">
        <v>8.68052057941</v>
      </c>
      <c r="G48" s="14">
        <f t="shared" si="12"/>
        <v>92.9124943396365</v>
      </c>
      <c r="H48" s="6">
        <v>93415.72</v>
      </c>
      <c r="I48" s="14">
        <f t="shared" si="13"/>
        <v>112.39154764887334</v>
      </c>
      <c r="J48" s="6">
        <v>0.03962646376</v>
      </c>
      <c r="K48" s="14">
        <f t="shared" si="14"/>
        <v>96.77059738375928</v>
      </c>
      <c r="L48" s="16">
        <f t="shared" si="15"/>
        <v>99.29306322967881</v>
      </c>
      <c r="M48" s="16">
        <f t="shared" si="16"/>
        <v>7.685157536264715</v>
      </c>
      <c r="N48" s="16">
        <f t="shared" si="17"/>
        <v>0.07739873548354395</v>
      </c>
      <c r="O48" s="16">
        <f t="shared" si="18"/>
        <v>98.69824175438009</v>
      </c>
      <c r="P48" s="17">
        <f t="shared" si="19"/>
        <v>15</v>
      </c>
    </row>
    <row r="49" spans="1:16" ht="15">
      <c r="A49" s="5" t="s">
        <v>27</v>
      </c>
      <c r="B49" s="19">
        <v>3247384</v>
      </c>
      <c r="C49" s="9">
        <v>2</v>
      </c>
      <c r="D49" s="6">
        <v>33.77106068</v>
      </c>
      <c r="E49" s="14">
        <f t="shared" si="11"/>
        <v>98.25503926878449</v>
      </c>
      <c r="F49" s="6">
        <v>0.39128084004</v>
      </c>
      <c r="G49" s="14">
        <f t="shared" si="12"/>
        <v>92.08799617124953</v>
      </c>
      <c r="H49" s="6">
        <v>110237.567</v>
      </c>
      <c r="I49" s="14">
        <f t="shared" si="13"/>
        <v>116.42384497700264</v>
      </c>
      <c r="J49" s="6">
        <v>0.0350262697</v>
      </c>
      <c r="K49" s="14">
        <f t="shared" si="14"/>
        <v>93.97587278838387</v>
      </c>
      <c r="L49" s="16">
        <f t="shared" si="15"/>
        <v>100.18568830135513</v>
      </c>
      <c r="M49" s="16">
        <f t="shared" si="16"/>
        <v>9.637680795307482</v>
      </c>
      <c r="N49" s="16">
        <f t="shared" si="17"/>
        <v>0.09619817918820568</v>
      </c>
      <c r="O49" s="16">
        <f t="shared" si="18"/>
        <v>99.25856095724941</v>
      </c>
      <c r="P49" s="17">
        <f t="shared" si="19"/>
        <v>12</v>
      </c>
    </row>
    <row r="50" spans="1:16" ht="15">
      <c r="A50" s="4" t="s">
        <v>28</v>
      </c>
      <c r="B50" s="19">
        <v>2606836</v>
      </c>
      <c r="C50" s="9">
        <v>2</v>
      </c>
      <c r="D50" s="6">
        <v>24.53665274</v>
      </c>
      <c r="E50" s="14">
        <f t="shared" si="11"/>
        <v>92.45258878860957</v>
      </c>
      <c r="F50" s="6">
        <v>8.68052057941</v>
      </c>
      <c r="G50" s="14">
        <f t="shared" si="12"/>
        <v>92.9124943396365</v>
      </c>
      <c r="H50" s="6">
        <v>93415.72</v>
      </c>
      <c r="I50" s="14">
        <f t="shared" si="13"/>
        <v>112.39154764887334</v>
      </c>
      <c r="J50" s="6">
        <v>0.04047530635</v>
      </c>
      <c r="K50" s="14">
        <f t="shared" si="14"/>
        <v>97.28628894653546</v>
      </c>
      <c r="L50" s="16">
        <f t="shared" si="15"/>
        <v>98.76072993091373</v>
      </c>
      <c r="M50" s="16">
        <f t="shared" si="16"/>
        <v>8.09270770630832</v>
      </c>
      <c r="N50" s="16">
        <f t="shared" si="17"/>
        <v>0.081942566766866</v>
      </c>
      <c r="O50" s="16">
        <f t="shared" si="18"/>
        <v>98.09759268936483</v>
      </c>
      <c r="P50" s="17">
        <f t="shared" si="19"/>
        <v>16</v>
      </c>
    </row>
    <row r="51" spans="1:16" ht="15">
      <c r="A51" s="5" t="s">
        <v>29</v>
      </c>
      <c r="B51" s="19">
        <v>1816373</v>
      </c>
      <c r="C51" s="9">
        <v>2</v>
      </c>
      <c r="D51" s="6">
        <v>59.76874068</v>
      </c>
      <c r="E51" s="14">
        <f t="shared" si="11"/>
        <v>114.59071035669545</v>
      </c>
      <c r="F51" s="6">
        <v>32.48810858619</v>
      </c>
      <c r="G51" s="14">
        <f t="shared" si="12"/>
        <v>95.28054175079674</v>
      </c>
      <c r="H51" s="6">
        <v>70809.6</v>
      </c>
      <c r="I51" s="14">
        <f t="shared" si="13"/>
        <v>106.97272549008363</v>
      </c>
      <c r="J51" s="6">
        <v>0.02273064373</v>
      </c>
      <c r="K51" s="14">
        <f t="shared" si="14"/>
        <v>86.50599480808498</v>
      </c>
      <c r="L51" s="16">
        <f t="shared" si="15"/>
        <v>100.83749310141519</v>
      </c>
      <c r="M51" s="16">
        <f t="shared" si="16"/>
        <v>10.759456456749822</v>
      </c>
      <c r="N51" s="16">
        <f t="shared" si="17"/>
        <v>0.10670095145987737</v>
      </c>
      <c r="O51" s="16">
        <f t="shared" si="18"/>
        <v>99.68944886028886</v>
      </c>
      <c r="P51" s="17">
        <f t="shared" si="19"/>
        <v>10</v>
      </c>
    </row>
    <row r="52" spans="1:16" ht="15">
      <c r="A52" s="5" t="s">
        <v>30</v>
      </c>
      <c r="B52" s="19">
        <v>2607174</v>
      </c>
      <c r="C52" s="9">
        <v>2</v>
      </c>
      <c r="D52" s="6">
        <v>30.8867982</v>
      </c>
      <c r="E52" s="14">
        <f t="shared" si="11"/>
        <v>96.4427097376693</v>
      </c>
      <c r="F52" s="6">
        <v>32.48810858619</v>
      </c>
      <c r="G52" s="14">
        <f t="shared" si="12"/>
        <v>95.28054175079674</v>
      </c>
      <c r="H52" s="6">
        <v>70809.6</v>
      </c>
      <c r="I52" s="14">
        <f t="shared" si="13"/>
        <v>106.97272549008363</v>
      </c>
      <c r="J52" s="6">
        <v>0.02212602213</v>
      </c>
      <c r="K52" s="14">
        <f t="shared" si="14"/>
        <v>86.13867316156835</v>
      </c>
      <c r="L52" s="16">
        <f t="shared" si="15"/>
        <v>96.2086625350295</v>
      </c>
      <c r="M52" s="16">
        <f t="shared" si="16"/>
        <v>7.385558942374937</v>
      </c>
      <c r="N52" s="16">
        <f t="shared" si="17"/>
        <v>0.0767660494156216</v>
      </c>
      <c r="O52" s="16">
        <f t="shared" si="18"/>
        <v>95.64170235229716</v>
      </c>
      <c r="P52" s="17">
        <f t="shared" si="19"/>
        <v>22</v>
      </c>
    </row>
    <row r="53" spans="1:16" ht="15">
      <c r="A53" s="5" t="s">
        <v>31</v>
      </c>
      <c r="B53" s="19">
        <v>3201905</v>
      </c>
      <c r="C53" s="9">
        <v>2</v>
      </c>
      <c r="D53" s="6">
        <v>29.02377254</v>
      </c>
      <c r="E53" s="14">
        <f t="shared" si="11"/>
        <v>95.27207549607166</v>
      </c>
      <c r="F53" s="6">
        <v>8.68052057941</v>
      </c>
      <c r="G53" s="14">
        <f t="shared" si="12"/>
        <v>92.9124943396365</v>
      </c>
      <c r="H53" s="6">
        <v>93415.72</v>
      </c>
      <c r="I53" s="14">
        <f t="shared" si="13"/>
        <v>112.39154764887334</v>
      </c>
      <c r="J53" s="6">
        <v>0.05218365062</v>
      </c>
      <c r="K53" s="14">
        <f t="shared" si="14"/>
        <v>104.39937967177583</v>
      </c>
      <c r="L53" s="16">
        <f t="shared" si="15"/>
        <v>101.24387428908932</v>
      </c>
      <c r="M53" s="16">
        <f t="shared" si="16"/>
        <v>7.734696313415181</v>
      </c>
      <c r="N53" s="16">
        <f t="shared" si="17"/>
        <v>0.07639668441894781</v>
      </c>
      <c r="O53" s="16">
        <f t="shared" si="18"/>
        <v>100.65296913575695</v>
      </c>
      <c r="P53" s="17">
        <f t="shared" si="19"/>
        <v>7</v>
      </c>
    </row>
    <row r="54" spans="1:16" ht="15">
      <c r="A54" s="5" t="s">
        <v>32</v>
      </c>
      <c r="B54" s="19">
        <v>2523040</v>
      </c>
      <c r="C54" s="9">
        <v>2</v>
      </c>
      <c r="D54" s="6">
        <v>39.89185628</v>
      </c>
      <c r="E54" s="14">
        <f t="shared" si="11"/>
        <v>102.10104797871293</v>
      </c>
      <c r="F54" s="6">
        <v>85.42645767067</v>
      </c>
      <c r="G54" s="14">
        <f t="shared" si="12"/>
        <v>100.54611172222349</v>
      </c>
      <c r="H54" s="6">
        <v>28463.101</v>
      </c>
      <c r="I54" s="14">
        <f t="shared" si="13"/>
        <v>96.82201642862742</v>
      </c>
      <c r="J54" s="6">
        <v>0.01763535674</v>
      </c>
      <c r="K54" s="14">
        <f t="shared" si="14"/>
        <v>83.41048977379316</v>
      </c>
      <c r="L54" s="16">
        <f t="shared" si="15"/>
        <v>95.71991647583926</v>
      </c>
      <c r="M54" s="16">
        <f t="shared" si="16"/>
        <v>7.361175345217801</v>
      </c>
      <c r="N54" s="16">
        <f t="shared" si="17"/>
        <v>0.07690327798265309</v>
      </c>
      <c r="O54" s="16">
        <f t="shared" si="18"/>
        <v>95.15381796198692</v>
      </c>
      <c r="P54" s="17">
        <f t="shared" si="19"/>
        <v>23</v>
      </c>
    </row>
    <row r="55" spans="1:16" ht="15">
      <c r="A55" s="5" t="s">
        <v>33</v>
      </c>
      <c r="B55" s="19">
        <v>2809168</v>
      </c>
      <c r="C55" s="9">
        <v>2</v>
      </c>
      <c r="D55" s="6">
        <v>36.89144997</v>
      </c>
      <c r="E55" s="14">
        <f t="shared" si="11"/>
        <v>100.2157393430865</v>
      </c>
      <c r="F55" s="6">
        <v>153.08373947718</v>
      </c>
      <c r="G55" s="14">
        <f t="shared" si="12"/>
        <v>107.27571620724811</v>
      </c>
      <c r="H55" s="6">
        <v>4109.275</v>
      </c>
      <c r="I55" s="14">
        <f t="shared" si="13"/>
        <v>90.98425868956787</v>
      </c>
      <c r="J55" s="6">
        <v>0.0493646978</v>
      </c>
      <c r="K55" s="14">
        <f t="shared" si="14"/>
        <v>102.68680044652965</v>
      </c>
      <c r="L55" s="16">
        <f t="shared" si="15"/>
        <v>100.29062867160803</v>
      </c>
      <c r="M55" s="16">
        <f t="shared" si="16"/>
        <v>5.940269726822807</v>
      </c>
      <c r="N55" s="16">
        <f t="shared" si="17"/>
        <v>0.059230556289298436</v>
      </c>
      <c r="O55" s="16">
        <f t="shared" si="18"/>
        <v>99.93878319117984</v>
      </c>
      <c r="P55" s="17">
        <f t="shared" si="19"/>
        <v>9</v>
      </c>
    </row>
    <row r="56" spans="1:16" ht="15">
      <c r="A56" s="4" t="s">
        <v>34</v>
      </c>
      <c r="B56" s="19">
        <v>1847908</v>
      </c>
      <c r="C56" s="9">
        <v>2</v>
      </c>
      <c r="D56" s="6">
        <v>36.84996254</v>
      </c>
      <c r="E56" s="14">
        <f t="shared" si="11"/>
        <v>100.18967067039098</v>
      </c>
      <c r="F56" s="6">
        <v>2.7548031865</v>
      </c>
      <c r="G56" s="14">
        <f t="shared" si="12"/>
        <v>92.32308646986189</v>
      </c>
      <c r="H56" s="6">
        <v>4940.451</v>
      </c>
      <c r="I56" s="14">
        <f t="shared" si="13"/>
        <v>91.18349654757509</v>
      </c>
      <c r="J56" s="6">
        <v>0.0500209585</v>
      </c>
      <c r="K56" s="14">
        <f t="shared" si="14"/>
        <v>103.08549404409241</v>
      </c>
      <c r="L56" s="16">
        <f t="shared" si="15"/>
        <v>96.69543693298009</v>
      </c>
      <c r="M56" s="16">
        <f t="shared" si="16"/>
        <v>5.063137235932041</v>
      </c>
      <c r="N56" s="16">
        <f t="shared" si="17"/>
        <v>0.052361697682190705</v>
      </c>
      <c r="O56" s="16">
        <f t="shared" si="18"/>
        <v>96.43032247170878</v>
      </c>
      <c r="P56" s="17">
        <f t="shared" si="19"/>
        <v>20</v>
      </c>
    </row>
    <row r="57" spans="1:16" ht="15">
      <c r="A57" s="4" t="s">
        <v>35</v>
      </c>
      <c r="B57" s="19">
        <v>2574378</v>
      </c>
      <c r="C57" s="9">
        <v>2</v>
      </c>
      <c r="D57" s="6">
        <v>37.03710909</v>
      </c>
      <c r="E57" s="14">
        <f t="shared" si="11"/>
        <v>100.30726441283404</v>
      </c>
      <c r="F57" s="6">
        <v>87.68586251058</v>
      </c>
      <c r="G57" s="14">
        <f t="shared" si="12"/>
        <v>100.77084586078419</v>
      </c>
      <c r="H57" s="6">
        <v>2941.482</v>
      </c>
      <c r="I57" s="14">
        <f t="shared" si="13"/>
        <v>90.70433172353921</v>
      </c>
      <c r="J57" s="6">
        <v>0.05501028969</v>
      </c>
      <c r="K57" s="14">
        <f t="shared" si="14"/>
        <v>106.11662847218362</v>
      </c>
      <c r="L57" s="16">
        <f t="shared" si="15"/>
        <v>99.47476761733526</v>
      </c>
      <c r="M57" s="16">
        <f t="shared" si="16"/>
        <v>5.554451618071997</v>
      </c>
      <c r="N57" s="16">
        <f t="shared" si="17"/>
        <v>0.05583779435845633</v>
      </c>
      <c r="O57" s="16">
        <f t="shared" si="18"/>
        <v>99.16461929011136</v>
      </c>
      <c r="P57" s="17">
        <f t="shared" si="19"/>
        <v>13</v>
      </c>
    </row>
    <row r="58" spans="1:16" ht="15">
      <c r="A58" s="4" t="s">
        <v>36</v>
      </c>
      <c r="B58" s="19">
        <v>2983733</v>
      </c>
      <c r="C58" s="9">
        <v>2</v>
      </c>
      <c r="D58" s="6">
        <v>44.04820169</v>
      </c>
      <c r="E58" s="14">
        <f t="shared" si="11"/>
        <v>104.7126922310273</v>
      </c>
      <c r="F58" s="6">
        <v>95.10327626704</v>
      </c>
      <c r="G58" s="14">
        <f t="shared" si="12"/>
        <v>101.50862691775171</v>
      </c>
      <c r="H58" s="6">
        <v>2471.142</v>
      </c>
      <c r="I58" s="14">
        <f t="shared" si="13"/>
        <v>90.59158841269397</v>
      </c>
      <c r="J58" s="6">
        <v>0.05224778229</v>
      </c>
      <c r="K58" s="14">
        <f t="shared" si="14"/>
        <v>104.43834114886872</v>
      </c>
      <c r="L58" s="16">
        <f t="shared" si="15"/>
        <v>100.31281217758541</v>
      </c>
      <c r="M58" s="16">
        <f t="shared" si="16"/>
        <v>5.751328067443704</v>
      </c>
      <c r="N58" s="16">
        <f t="shared" si="17"/>
        <v>0.057333933149656235</v>
      </c>
      <c r="O58" s="16">
        <f t="shared" si="18"/>
        <v>99.98306591864485</v>
      </c>
      <c r="P58" s="17">
        <f t="shared" si="19"/>
        <v>8</v>
      </c>
    </row>
    <row r="59" spans="1:16" ht="15">
      <c r="A59" s="4" t="s">
        <v>37</v>
      </c>
      <c r="B59" s="19">
        <v>3327400</v>
      </c>
      <c r="C59" s="9">
        <v>2</v>
      </c>
      <c r="D59" s="6">
        <v>33.09758238</v>
      </c>
      <c r="E59" s="14">
        <f t="shared" si="11"/>
        <v>97.83185843135416</v>
      </c>
      <c r="F59" s="6">
        <v>20.21783770588</v>
      </c>
      <c r="G59" s="14">
        <f t="shared" si="12"/>
        <v>94.06006602750725</v>
      </c>
      <c r="H59" s="6">
        <v>9514.006</v>
      </c>
      <c r="I59" s="14">
        <f t="shared" si="13"/>
        <v>92.27980503299601</v>
      </c>
      <c r="J59" s="6">
        <v>0.05036292574</v>
      </c>
      <c r="K59" s="14">
        <f t="shared" si="14"/>
        <v>103.29324707450276</v>
      </c>
      <c r="L59" s="16">
        <f t="shared" si="15"/>
        <v>96.86624414159004</v>
      </c>
      <c r="M59" s="16">
        <f t="shared" si="16"/>
        <v>4.217488499126685</v>
      </c>
      <c r="N59" s="16">
        <f t="shared" si="17"/>
        <v>0.043539300367235814</v>
      </c>
      <c r="O59" s="16">
        <f t="shared" si="18"/>
        <v>96.68261764303121</v>
      </c>
      <c r="P59" s="17">
        <f t="shared" si="19"/>
        <v>19</v>
      </c>
    </row>
    <row r="60" spans="1:16" ht="15">
      <c r="A60" s="4" t="s">
        <v>38</v>
      </c>
      <c r="B60" s="19">
        <v>1681666</v>
      </c>
      <c r="C60" s="9">
        <v>2</v>
      </c>
      <c r="D60" s="6">
        <v>35.92260442</v>
      </c>
      <c r="E60" s="14">
        <f t="shared" si="11"/>
        <v>99.60696416623279</v>
      </c>
      <c r="F60" s="6">
        <v>204.09616290445</v>
      </c>
      <c r="G60" s="14">
        <f t="shared" si="12"/>
        <v>112.34972190658883</v>
      </c>
      <c r="H60" s="6">
        <v>950.248</v>
      </c>
      <c r="I60" s="14">
        <f t="shared" si="13"/>
        <v>90.22702102526213</v>
      </c>
      <c r="J60" s="6">
        <v>0.0627930683</v>
      </c>
      <c r="K60" s="14">
        <f t="shared" si="14"/>
        <v>110.84484700340982</v>
      </c>
      <c r="L60" s="16">
        <f t="shared" si="15"/>
        <v>103.25713852537339</v>
      </c>
      <c r="M60" s="16">
        <f t="shared" si="16"/>
        <v>8.99105287787329</v>
      </c>
      <c r="N60" s="16">
        <f t="shared" si="17"/>
        <v>0.08707439510987337</v>
      </c>
      <c r="O60" s="16">
        <f t="shared" si="18"/>
        <v>102.47424803463169</v>
      </c>
      <c r="P60" s="17">
        <f t="shared" si="19"/>
        <v>5</v>
      </c>
    </row>
    <row r="61" spans="1:16" ht="15">
      <c r="A61" s="4" t="s">
        <v>39</v>
      </c>
      <c r="B61" s="19">
        <v>2291719</v>
      </c>
      <c r="C61" s="9">
        <v>2</v>
      </c>
      <c r="D61" s="6">
        <v>15.38944365</v>
      </c>
      <c r="E61" s="14">
        <f t="shared" si="11"/>
        <v>86.70492980263124</v>
      </c>
      <c r="F61" s="6">
        <v>21.78534283364</v>
      </c>
      <c r="G61" s="14">
        <f t="shared" si="12"/>
        <v>94.21597961517163</v>
      </c>
      <c r="H61" s="6">
        <v>21076.389</v>
      </c>
      <c r="I61" s="14">
        <f t="shared" si="13"/>
        <v>95.05137738635932</v>
      </c>
      <c r="J61" s="6">
        <v>0.02956422672</v>
      </c>
      <c r="K61" s="14">
        <f t="shared" si="14"/>
        <v>90.65755498306858</v>
      </c>
      <c r="L61" s="16">
        <f t="shared" si="15"/>
        <v>91.65746044680769</v>
      </c>
      <c r="M61" s="16">
        <f t="shared" si="16"/>
        <v>3.3012142934601862</v>
      </c>
      <c r="N61" s="16">
        <f t="shared" si="17"/>
        <v>0.036016864065048</v>
      </c>
      <c r="O61" s="16">
        <f t="shared" si="18"/>
        <v>91.53856106035055</v>
      </c>
      <c r="P61" s="17">
        <f t="shared" si="19"/>
        <v>27</v>
      </c>
    </row>
    <row r="62" spans="1:16" ht="15">
      <c r="A62" s="4" t="s">
        <v>40</v>
      </c>
      <c r="B62" s="19">
        <v>2493648</v>
      </c>
      <c r="C62" s="9">
        <v>2</v>
      </c>
      <c r="D62" s="6">
        <v>24.49537419</v>
      </c>
      <c r="E62" s="14">
        <f t="shared" si="11"/>
        <v>92.42665136589395</v>
      </c>
      <c r="F62" s="6">
        <v>1.44782664775</v>
      </c>
      <c r="G62" s="14">
        <f t="shared" si="12"/>
        <v>92.19308663921323</v>
      </c>
      <c r="H62" s="6">
        <v>6410.611</v>
      </c>
      <c r="I62" s="14">
        <f t="shared" si="13"/>
        <v>91.53590269179472</v>
      </c>
      <c r="J62" s="6">
        <v>0.05025593299</v>
      </c>
      <c r="K62" s="14">
        <f t="shared" si="14"/>
        <v>103.22824649712454</v>
      </c>
      <c r="L62" s="16">
        <f t="shared" si="15"/>
        <v>94.84597179850661</v>
      </c>
      <c r="M62" s="16">
        <f t="shared" si="16"/>
        <v>4.850515375667698</v>
      </c>
      <c r="N62" s="16">
        <f t="shared" si="17"/>
        <v>0.05114097397802267</v>
      </c>
      <c r="O62" s="16">
        <f t="shared" si="18"/>
        <v>94.59791171789959</v>
      </c>
      <c r="P62" s="17">
        <f t="shared" si="19"/>
        <v>25</v>
      </c>
    </row>
    <row r="63" spans="1:16" ht="15">
      <c r="A63" s="4" t="s">
        <v>41</v>
      </c>
      <c r="B63" s="19">
        <v>2284200</v>
      </c>
      <c r="C63" s="9">
        <v>2</v>
      </c>
      <c r="D63" s="6">
        <v>84.27549949</v>
      </c>
      <c r="E63" s="14">
        <f t="shared" si="11"/>
        <v>129.9895594598048</v>
      </c>
      <c r="F63" s="6">
        <v>282.45562367808</v>
      </c>
      <c r="G63" s="14">
        <f t="shared" si="12"/>
        <v>120.14383016199307</v>
      </c>
      <c r="H63" s="6">
        <v>2880.383</v>
      </c>
      <c r="I63" s="14">
        <f t="shared" si="13"/>
        <v>90.68968592783965</v>
      </c>
      <c r="J63" s="6">
        <v>0.06814814815</v>
      </c>
      <c r="K63" s="14">
        <f t="shared" si="14"/>
        <v>114.09818222618395</v>
      </c>
      <c r="L63" s="16">
        <f t="shared" si="15"/>
        <v>113.73031444395536</v>
      </c>
      <c r="M63" s="16">
        <f t="shared" si="16"/>
        <v>14.46117320166135</v>
      </c>
      <c r="N63" s="16">
        <f t="shared" si="17"/>
        <v>0.1271531980929113</v>
      </c>
      <c r="O63" s="16">
        <f t="shared" si="18"/>
        <v>111.89153002318862</v>
      </c>
      <c r="P63" s="17">
        <f t="shared" si="19"/>
        <v>2</v>
      </c>
    </row>
    <row r="64" spans="1:16" ht="15">
      <c r="A64" s="4" t="s">
        <v>42</v>
      </c>
      <c r="B64" s="19">
        <v>3822843</v>
      </c>
      <c r="C64" s="9">
        <v>2</v>
      </c>
      <c r="D64" s="6">
        <v>7.595396622</v>
      </c>
      <c r="E64" s="14">
        <f t="shared" si="11"/>
        <v>81.80753170044989</v>
      </c>
      <c r="F64" s="6">
        <v>0.546207849</v>
      </c>
      <c r="G64" s="14">
        <f t="shared" si="12"/>
        <v>92.10340615324274</v>
      </c>
      <c r="H64" s="6">
        <v>41721</v>
      </c>
      <c r="I64" s="14">
        <f t="shared" si="13"/>
        <v>100.00001410714086</v>
      </c>
      <c r="J64" s="6">
        <v>0.0395334747</v>
      </c>
      <c r="K64" s="14">
        <f t="shared" si="14"/>
        <v>96.71410437287902</v>
      </c>
      <c r="L64" s="16">
        <f t="shared" si="15"/>
        <v>92.65626408342813</v>
      </c>
      <c r="M64" s="16">
        <f t="shared" si="16"/>
        <v>6.862896225973427</v>
      </c>
      <c r="N64" s="16">
        <f t="shared" si="17"/>
        <v>0.07406834598677585</v>
      </c>
      <c r="O64" s="16">
        <f t="shared" si="18"/>
        <v>92.14794071129138</v>
      </c>
      <c r="P64" s="17">
        <f t="shared" si="19"/>
        <v>26</v>
      </c>
    </row>
    <row r="66" spans="1:15" ht="15">
      <c r="A66" t="s">
        <v>11</v>
      </c>
      <c r="D66" s="7">
        <f>AVERAGE(D38:D64)</f>
        <v>36.54810794414814</v>
      </c>
      <c r="E66" s="7"/>
      <c r="F66" s="7">
        <f>AVERAGE(F38:F64)</f>
        <v>79.9360258376352</v>
      </c>
      <c r="G66" s="7"/>
      <c r="H66" s="7">
        <f>AVERAGE(H38:H64)</f>
        <v>41720.94114814814</v>
      </c>
      <c r="I66" s="7"/>
      <c r="J66" s="7">
        <f>AVERAGE(J38:J64)</f>
        <v>0.04494214987703704</v>
      </c>
      <c r="K66" s="7"/>
      <c r="L66" s="7"/>
      <c r="M66" s="7"/>
      <c r="N66" s="7"/>
      <c r="O66" s="7"/>
    </row>
    <row r="67" spans="1:15" ht="15">
      <c r="A67" t="s">
        <v>12</v>
      </c>
      <c r="D67" s="7">
        <f>STDEVPA(D38:D64)</f>
        <v>15.914669106700668</v>
      </c>
      <c r="E67" s="7"/>
      <c r="F67" s="7">
        <f>STDEVPA(F38:F64)</f>
        <v>100.5367877964709</v>
      </c>
      <c r="G67" s="7"/>
      <c r="H67" s="7">
        <f>STDEVPA(H38:H64)</f>
        <v>41717.77433834264</v>
      </c>
      <c r="I67" s="7"/>
      <c r="J67" s="7">
        <f>STDEVPA(J38:J64)</f>
        <v>0.01646027686453326</v>
      </c>
      <c r="K67" s="7"/>
      <c r="L67" s="7"/>
      <c r="M67" s="7"/>
      <c r="N67" s="7"/>
      <c r="O67" s="7"/>
    </row>
    <row r="68" spans="4:15" ht="1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6" ht="15">
      <c r="A69" t="s">
        <v>43</v>
      </c>
      <c r="D69" s="7">
        <f>MIN(D38:D64)</f>
        <v>7.595396622</v>
      </c>
      <c r="E69" s="7">
        <f aca="true" t="shared" si="20" ref="E69:P69">MIN(E38:E64)</f>
        <v>81.80753170044989</v>
      </c>
      <c r="F69" s="7">
        <f t="shared" si="20"/>
        <v>0.39128084004</v>
      </c>
      <c r="G69" s="7">
        <f t="shared" si="20"/>
        <v>92.08799617124953</v>
      </c>
      <c r="H69" s="7">
        <f t="shared" si="20"/>
        <v>950.248</v>
      </c>
      <c r="I69" s="7">
        <f t="shared" si="20"/>
        <v>90.22702102526213</v>
      </c>
      <c r="J69" s="7">
        <f t="shared" si="20"/>
        <v>0.01763535674</v>
      </c>
      <c r="K69" s="7">
        <f t="shared" si="20"/>
        <v>83.41048977379316</v>
      </c>
      <c r="L69" s="7">
        <f t="shared" si="20"/>
        <v>91.65746044680769</v>
      </c>
      <c r="M69" s="7">
        <f t="shared" si="20"/>
        <v>2.775191694403499</v>
      </c>
      <c r="N69" s="7">
        <f t="shared" si="20"/>
        <v>0.029160450963911854</v>
      </c>
      <c r="O69" s="7">
        <f t="shared" si="20"/>
        <v>91.53856106035055</v>
      </c>
      <c r="P69">
        <f t="shared" si="20"/>
        <v>1</v>
      </c>
    </row>
    <row r="70" spans="1:16" ht="15">
      <c r="A70" t="s">
        <v>44</v>
      </c>
      <c r="D70" s="7">
        <f>MAX(D38:D64)</f>
        <v>84.27549949</v>
      </c>
      <c r="E70" s="7">
        <f aca="true" t="shared" si="21" ref="E70:P70">MAX(E38:E64)</f>
        <v>129.9895594598048</v>
      </c>
      <c r="F70" s="7">
        <f t="shared" si="21"/>
        <v>312.52281687687</v>
      </c>
      <c r="G70" s="7">
        <f t="shared" si="21"/>
        <v>123.13449595287341</v>
      </c>
      <c r="H70" s="7">
        <f t="shared" si="21"/>
        <v>110237.567</v>
      </c>
      <c r="I70" s="7">
        <f t="shared" si="21"/>
        <v>116.42384497700264</v>
      </c>
      <c r="J70" s="7">
        <f t="shared" si="21"/>
        <v>0.07819947043</v>
      </c>
      <c r="K70" s="7">
        <f t="shared" si="21"/>
        <v>120.20459365700103</v>
      </c>
      <c r="L70" s="7">
        <f t="shared" si="21"/>
        <v>114.61501625036897</v>
      </c>
      <c r="M70" s="7">
        <f t="shared" si="21"/>
        <v>14.46117320166135</v>
      </c>
      <c r="N70" s="7">
        <f t="shared" si="21"/>
        <v>0.1271531980929113</v>
      </c>
      <c r="O70" s="7">
        <f t="shared" si="21"/>
        <v>113.23890027994297</v>
      </c>
      <c r="P70">
        <f t="shared" si="21"/>
        <v>27</v>
      </c>
    </row>
    <row r="74" spans="1:2" ht="15">
      <c r="A74" t="s">
        <v>1</v>
      </c>
      <c r="B74" s="15" t="s">
        <v>14</v>
      </c>
    </row>
    <row r="75" spans="1:2" ht="15">
      <c r="A75">
        <v>1970076</v>
      </c>
      <c r="B75" s="16">
        <v>106.4802626990875</v>
      </c>
    </row>
    <row r="76" spans="1:2" ht="15">
      <c r="A76">
        <v>1603388</v>
      </c>
      <c r="B76" s="16">
        <v>103.55644318307375</v>
      </c>
    </row>
    <row r="77" spans="1:2" ht="15">
      <c r="A77">
        <v>2198044</v>
      </c>
      <c r="B77" s="16">
        <v>113.23890027994297</v>
      </c>
    </row>
    <row r="78" spans="1:2" ht="15">
      <c r="A78">
        <v>2804001</v>
      </c>
      <c r="B78" s="16">
        <v>99.47910320002602</v>
      </c>
    </row>
    <row r="79" spans="1:2" ht="15">
      <c r="A79">
        <v>1632012</v>
      </c>
      <c r="B79" s="16">
        <v>102.26116319321805</v>
      </c>
    </row>
    <row r="80" spans="1:2" ht="15">
      <c r="A80">
        <v>2717459</v>
      </c>
      <c r="B80" s="16">
        <v>95.08878528002015</v>
      </c>
    </row>
    <row r="81" spans="1:2" ht="15">
      <c r="A81">
        <v>2683130</v>
      </c>
      <c r="B81" s="16">
        <v>98.8630144242203</v>
      </c>
    </row>
    <row r="82" spans="1:2" ht="15">
      <c r="A82">
        <v>1821971</v>
      </c>
      <c r="B82" s="16">
        <v>97.13202070457046</v>
      </c>
    </row>
    <row r="83" spans="1:2" ht="15">
      <c r="A83">
        <v>2481387</v>
      </c>
      <c r="B83" s="16">
        <v>95.94131736210326</v>
      </c>
    </row>
    <row r="84" spans="1:2" ht="15">
      <c r="A84">
        <v>2694009</v>
      </c>
      <c r="B84" s="16">
        <v>96.87952930980342</v>
      </c>
    </row>
    <row r="85" spans="1:2" ht="15">
      <c r="A85">
        <v>1947165</v>
      </c>
      <c r="B85" s="16">
        <v>98.69824175438009</v>
      </c>
    </row>
    <row r="86" spans="1:2" ht="15">
      <c r="A86">
        <v>3247384</v>
      </c>
      <c r="B86" s="16">
        <v>99.25856095724941</v>
      </c>
    </row>
    <row r="87" spans="1:2" ht="15">
      <c r="A87">
        <v>2606836</v>
      </c>
      <c r="B87" s="16">
        <v>98.09759268936483</v>
      </c>
    </row>
    <row r="88" spans="1:2" ht="15">
      <c r="A88">
        <v>1816373</v>
      </c>
      <c r="B88" s="16">
        <v>99.68944886028886</v>
      </c>
    </row>
    <row r="89" spans="1:2" ht="15">
      <c r="A89">
        <v>2607174</v>
      </c>
      <c r="B89" s="16">
        <v>95.64170235229716</v>
      </c>
    </row>
    <row r="90" spans="1:2" ht="15">
      <c r="A90">
        <v>3201905</v>
      </c>
      <c r="B90" s="16">
        <v>100.65296913575695</v>
      </c>
    </row>
    <row r="91" spans="1:2" ht="15">
      <c r="A91">
        <v>2523040</v>
      </c>
      <c r="B91" s="16">
        <v>95.15381796198692</v>
      </c>
    </row>
    <row r="92" spans="1:2" ht="15">
      <c r="A92">
        <v>2809168</v>
      </c>
      <c r="B92" s="16">
        <v>99.93878319117984</v>
      </c>
    </row>
    <row r="93" spans="1:2" ht="15">
      <c r="A93">
        <v>1847908</v>
      </c>
      <c r="B93" s="16">
        <v>96.43032247170878</v>
      </c>
    </row>
    <row r="94" spans="1:2" ht="15">
      <c r="A94">
        <v>2574378</v>
      </c>
      <c r="B94" s="16">
        <v>99.16461929011136</v>
      </c>
    </row>
    <row r="95" spans="1:2" ht="15">
      <c r="A95">
        <v>2983733</v>
      </c>
      <c r="B95" s="16">
        <v>99.98306591864485</v>
      </c>
    </row>
    <row r="96" spans="1:2" ht="15">
      <c r="A96">
        <v>3327400</v>
      </c>
      <c r="B96" s="16">
        <v>96.68261764303121</v>
      </c>
    </row>
    <row r="97" spans="1:2" ht="15">
      <c r="A97">
        <v>1681666</v>
      </c>
      <c r="B97" s="16">
        <v>102.47424803463169</v>
      </c>
    </row>
    <row r="98" spans="1:2" ht="15">
      <c r="A98">
        <v>2291719</v>
      </c>
      <c r="B98" s="16">
        <v>91.53856106035055</v>
      </c>
    </row>
    <row r="99" spans="1:2" ht="15">
      <c r="A99">
        <v>2493648</v>
      </c>
      <c r="B99" s="16">
        <v>94.59791171789959</v>
      </c>
    </row>
    <row r="100" spans="1:2" ht="15">
      <c r="A100">
        <v>2284200</v>
      </c>
      <c r="B100" s="16">
        <v>111.89153002318862</v>
      </c>
    </row>
    <row r="101" spans="1:2" ht="15">
      <c r="A101">
        <v>3822843</v>
      </c>
      <c r="B101" s="16">
        <v>92.14794071129138</v>
      </c>
    </row>
    <row r="104" spans="1:2" ht="15">
      <c r="A104" t="s">
        <v>45</v>
      </c>
      <c r="B104">
        <f>CORREL(A75:A101,B75:B101)</f>
        <v>-0.3593397707656343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6">
      <selection activeCell="C13" sqref="C13"/>
    </sheetView>
  </sheetViews>
  <sheetFormatPr defaultColWidth="9.140625" defaultRowHeight="15"/>
  <sheetData>
    <row r="1" spans="1:2" ht="30">
      <c r="A1" t="s">
        <v>1</v>
      </c>
      <c r="B1" s="15" t="s">
        <v>14</v>
      </c>
    </row>
    <row r="2" spans="1:2" ht="15">
      <c r="A2">
        <v>1970076</v>
      </c>
      <c r="B2" s="16">
        <v>106.4802626990875</v>
      </c>
    </row>
    <row r="3" spans="1:2" ht="15">
      <c r="A3">
        <v>1603388</v>
      </c>
      <c r="B3" s="16">
        <v>103.55644318307375</v>
      </c>
    </row>
    <row r="4" spans="1:2" ht="15">
      <c r="A4">
        <v>2198044</v>
      </c>
      <c r="B4" s="16">
        <v>113.23890027994297</v>
      </c>
    </row>
    <row r="5" spans="1:2" ht="15">
      <c r="A5">
        <v>2804001</v>
      </c>
      <c r="B5" s="16">
        <v>99.47910320002602</v>
      </c>
    </row>
    <row r="6" spans="1:2" ht="15">
      <c r="A6">
        <v>1632012</v>
      </c>
      <c r="B6" s="16">
        <v>102.26116319321805</v>
      </c>
    </row>
    <row r="7" spans="1:2" ht="15">
      <c r="A7">
        <v>2717459</v>
      </c>
      <c r="B7" s="16">
        <v>95.08878528002015</v>
      </c>
    </row>
    <row r="8" spans="1:2" ht="15">
      <c r="A8">
        <v>2683130</v>
      </c>
      <c r="B8" s="16">
        <v>98.8630144242203</v>
      </c>
    </row>
    <row r="9" spans="1:2" ht="15">
      <c r="A9">
        <v>1821971</v>
      </c>
      <c r="B9" s="16">
        <v>97.13202070457046</v>
      </c>
    </row>
    <row r="10" spans="1:2" ht="15">
      <c r="A10">
        <v>2481387</v>
      </c>
      <c r="B10" s="16">
        <v>95.94131736210326</v>
      </c>
    </row>
    <row r="11" spans="1:2" ht="15">
      <c r="A11">
        <v>2694009</v>
      </c>
      <c r="B11" s="16">
        <v>96.87952930980342</v>
      </c>
    </row>
    <row r="12" spans="1:2" ht="15">
      <c r="A12">
        <v>1947165</v>
      </c>
      <c r="B12" s="16">
        <v>98.69824175438009</v>
      </c>
    </row>
    <row r="13" spans="1:2" ht="15">
      <c r="A13">
        <v>3247384</v>
      </c>
      <c r="B13" s="16">
        <v>99.25856095724941</v>
      </c>
    </row>
    <row r="14" spans="1:2" ht="15">
      <c r="A14">
        <v>2606836</v>
      </c>
      <c r="B14" s="16">
        <v>98.09759268936483</v>
      </c>
    </row>
    <row r="15" spans="1:2" ht="15">
      <c r="A15">
        <v>1816373</v>
      </c>
      <c r="B15" s="16">
        <v>99.68944886028886</v>
      </c>
    </row>
    <row r="16" spans="1:2" ht="15">
      <c r="A16">
        <v>2607174</v>
      </c>
      <c r="B16" s="16">
        <v>95.64170235229716</v>
      </c>
    </row>
    <row r="17" spans="1:2" ht="15">
      <c r="A17">
        <v>3201905</v>
      </c>
      <c r="B17" s="16">
        <v>100.65296913575695</v>
      </c>
    </row>
    <row r="18" spans="1:2" ht="15">
      <c r="A18">
        <v>2523040</v>
      </c>
      <c r="B18" s="16">
        <v>95.15381796198692</v>
      </c>
    </row>
    <row r="19" spans="1:2" ht="15">
      <c r="A19">
        <v>2809168</v>
      </c>
      <c r="B19" s="16">
        <v>99.93878319117984</v>
      </c>
    </row>
    <row r="20" spans="1:2" ht="15">
      <c r="A20">
        <v>1847908</v>
      </c>
      <c r="B20" s="16">
        <v>96.43032247170878</v>
      </c>
    </row>
    <row r="21" spans="1:2" ht="15">
      <c r="A21">
        <v>2574378</v>
      </c>
      <c r="B21" s="16">
        <v>99.16461929011136</v>
      </c>
    </row>
    <row r="22" spans="1:2" ht="15">
      <c r="A22">
        <v>2983733</v>
      </c>
      <c r="B22" s="16">
        <v>99.98306591864485</v>
      </c>
    </row>
    <row r="23" spans="1:2" ht="15">
      <c r="A23">
        <v>3327400</v>
      </c>
      <c r="B23" s="16">
        <v>96.68261764303121</v>
      </c>
    </row>
    <row r="24" spans="1:2" ht="15">
      <c r="A24">
        <v>1681666</v>
      </c>
      <c r="B24" s="16">
        <v>102.47424803463169</v>
      </c>
    </row>
    <row r="25" spans="1:2" ht="15">
      <c r="A25">
        <v>2291719</v>
      </c>
      <c r="B25" s="16">
        <v>91.53856106035055</v>
      </c>
    </row>
    <row r="26" spans="1:2" ht="15">
      <c r="A26">
        <v>2493648</v>
      </c>
      <c r="B26" s="16">
        <v>94.59791171789959</v>
      </c>
    </row>
    <row r="27" spans="1:2" ht="15">
      <c r="A27">
        <v>2284200</v>
      </c>
      <c r="B27" s="16">
        <v>111.89153002318862</v>
      </c>
    </row>
    <row r="28" spans="1:2" ht="15">
      <c r="A28">
        <v>3822843</v>
      </c>
      <c r="B28" s="16">
        <v>92.14794071129138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2019-10-31T20:45:40Z</dcterms:created>
  <dcterms:modified xsi:type="dcterms:W3CDTF">2019-11-26T12:51:19Z</dcterms:modified>
  <cp:category/>
  <cp:version/>
  <cp:contentType/>
  <cp:contentStatus/>
</cp:coreProperties>
</file>